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58" i="1" l="1"/>
  <c r="G257" i="1"/>
  <c r="H257" i="1" s="1"/>
  <c r="F257" i="1"/>
  <c r="F256" i="1" s="1"/>
  <c r="E257" i="1"/>
  <c r="E256" i="1" s="1"/>
  <c r="G256" i="1"/>
  <c r="H256" i="1" s="1"/>
  <c r="H255" i="1"/>
  <c r="G254" i="1"/>
  <c r="H254" i="1" s="1"/>
  <c r="F254" i="1"/>
  <c r="E254" i="1"/>
  <c r="H253" i="1"/>
  <c r="G252" i="1"/>
  <c r="F252" i="1"/>
  <c r="H252" i="1" s="1"/>
  <c r="E252" i="1"/>
  <c r="E251" i="1" s="1"/>
  <c r="G251" i="1"/>
  <c r="H250" i="1"/>
  <c r="G249" i="1"/>
  <c r="F249" i="1"/>
  <c r="E249" i="1"/>
  <c r="H248" i="1"/>
  <c r="G247" i="1"/>
  <c r="H247" i="1" s="1"/>
  <c r="F247" i="1"/>
  <c r="E247" i="1"/>
  <c r="H246" i="1"/>
  <c r="G245" i="1"/>
  <c r="H245" i="1" s="1"/>
  <c r="F245" i="1"/>
  <c r="E245" i="1"/>
  <c r="H244" i="1"/>
  <c r="H243" i="1"/>
  <c r="G242" i="1"/>
  <c r="F242" i="1"/>
  <c r="E242" i="1"/>
  <c r="F241" i="1"/>
  <c r="E241" i="1"/>
  <c r="H240" i="1"/>
  <c r="H239" i="1"/>
  <c r="G239" i="1"/>
  <c r="F239" i="1"/>
  <c r="E239" i="1"/>
  <c r="H238" i="1"/>
  <c r="G237" i="1"/>
  <c r="F237" i="1"/>
  <c r="E237" i="1"/>
  <c r="F236" i="1"/>
  <c r="E236" i="1"/>
  <c r="H235" i="1"/>
  <c r="G234" i="1"/>
  <c r="F234" i="1"/>
  <c r="E234" i="1"/>
  <c r="H233" i="1"/>
  <c r="G232" i="1"/>
  <c r="H232" i="1" s="1"/>
  <c r="F232" i="1"/>
  <c r="F231" i="1" s="1"/>
  <c r="F230" i="1" s="1"/>
  <c r="E232" i="1"/>
  <c r="E231" i="1"/>
  <c r="E230" i="1" s="1"/>
  <c r="H229" i="1"/>
  <c r="G228" i="1"/>
  <c r="H228" i="1" s="1"/>
  <c r="F228" i="1"/>
  <c r="E228" i="1"/>
  <c r="H227" i="1"/>
  <c r="G226" i="1"/>
  <c r="F226" i="1"/>
  <c r="E226" i="1"/>
  <c r="E223" i="1" s="1"/>
  <c r="H225" i="1"/>
  <c r="G224" i="1"/>
  <c r="F224" i="1"/>
  <c r="H224" i="1" s="1"/>
  <c r="E224" i="1"/>
  <c r="G221" i="1"/>
  <c r="F221" i="1"/>
  <c r="H221" i="1" s="1"/>
  <c r="E221" i="1"/>
  <c r="H220" i="1"/>
  <c r="G219" i="1"/>
  <c r="F219" i="1"/>
  <c r="E219" i="1"/>
  <c r="H218" i="1"/>
  <c r="G217" i="1"/>
  <c r="H217" i="1" s="1"/>
  <c r="F217" i="1"/>
  <c r="E217" i="1"/>
  <c r="H216" i="1"/>
  <c r="G215" i="1"/>
  <c r="H215" i="1" s="1"/>
  <c r="F215" i="1"/>
  <c r="E215" i="1"/>
  <c r="E214" i="1" s="1"/>
  <c r="E213" i="1" s="1"/>
  <c r="H212" i="1"/>
  <c r="H211" i="1"/>
  <c r="G210" i="1"/>
  <c r="F210" i="1"/>
  <c r="E210" i="1"/>
  <c r="F209" i="1"/>
  <c r="E209" i="1"/>
  <c r="G206" i="1"/>
  <c r="F206" i="1"/>
  <c r="E206" i="1"/>
  <c r="H205" i="1"/>
  <c r="H204" i="1"/>
  <c r="H203" i="1"/>
  <c r="G202" i="1"/>
  <c r="F202" i="1"/>
  <c r="H202" i="1" s="1"/>
  <c r="E202" i="1"/>
  <c r="E201" i="1"/>
  <c r="H200" i="1"/>
  <c r="H199" i="1"/>
  <c r="H198" i="1"/>
  <c r="G198" i="1"/>
  <c r="F198" i="1"/>
  <c r="E198" i="1"/>
  <c r="E197" i="1"/>
  <c r="H196" i="1"/>
  <c r="G195" i="1"/>
  <c r="H195" i="1" s="1"/>
  <c r="F195" i="1"/>
  <c r="E195" i="1"/>
  <c r="H194" i="1"/>
  <c r="G193" i="1"/>
  <c r="F193" i="1"/>
  <c r="E193" i="1"/>
  <c r="H192" i="1"/>
  <c r="G191" i="1"/>
  <c r="F191" i="1"/>
  <c r="E191" i="1"/>
  <c r="H190" i="1"/>
  <c r="H189" i="1"/>
  <c r="G189" i="1"/>
  <c r="F189" i="1"/>
  <c r="E189" i="1"/>
  <c r="H188" i="1"/>
  <c r="G187" i="1"/>
  <c r="F187" i="1"/>
  <c r="E187" i="1"/>
  <c r="F186" i="1"/>
  <c r="E186" i="1"/>
  <c r="H185" i="1"/>
  <c r="G184" i="1"/>
  <c r="H184" i="1" s="1"/>
  <c r="F184" i="1"/>
  <c r="E184" i="1"/>
  <c r="E183" i="1" s="1"/>
  <c r="G183" i="1"/>
  <c r="F183" i="1"/>
  <c r="H182" i="1"/>
  <c r="G181" i="1"/>
  <c r="F181" i="1"/>
  <c r="F180" i="1" s="1"/>
  <c r="E181" i="1"/>
  <c r="E180" i="1" s="1"/>
  <c r="G180" i="1"/>
  <c r="H179" i="1"/>
  <c r="G178" i="1"/>
  <c r="G177" i="1" s="1"/>
  <c r="H177" i="1" s="1"/>
  <c r="F178" i="1"/>
  <c r="F177" i="1" s="1"/>
  <c r="E178" i="1"/>
  <c r="E177" i="1"/>
  <c r="H176" i="1"/>
  <c r="G175" i="1"/>
  <c r="H175" i="1" s="1"/>
  <c r="F175" i="1"/>
  <c r="E175" i="1"/>
  <c r="G174" i="1"/>
  <c r="H174" i="1" s="1"/>
  <c r="F174" i="1"/>
  <c r="E174" i="1"/>
  <c r="E173" i="1" s="1"/>
  <c r="E172" i="1" s="1"/>
  <c r="H171" i="1"/>
  <c r="H170" i="1"/>
  <c r="G169" i="1"/>
  <c r="F169" i="1"/>
  <c r="E169" i="1"/>
  <c r="G168" i="1"/>
  <c r="F168" i="1"/>
  <c r="E168" i="1"/>
  <c r="H167" i="1"/>
  <c r="H166" i="1"/>
  <c r="H165" i="1"/>
  <c r="G164" i="1"/>
  <c r="F164" i="1"/>
  <c r="H164" i="1" s="1"/>
  <c r="E164" i="1"/>
  <c r="H163" i="1"/>
  <c r="H162" i="1"/>
  <c r="G161" i="1"/>
  <c r="H161" i="1" s="1"/>
  <c r="F161" i="1"/>
  <c r="E161" i="1"/>
  <c r="H159" i="1"/>
  <c r="G158" i="1"/>
  <c r="H158" i="1" s="1"/>
  <c r="F158" i="1"/>
  <c r="E158" i="1"/>
  <c r="H157" i="1"/>
  <c r="H156" i="1"/>
  <c r="H155" i="1"/>
  <c r="G154" i="1"/>
  <c r="H154" i="1" s="1"/>
  <c r="F154" i="1"/>
  <c r="E154" i="1"/>
  <c r="H152" i="1"/>
  <c r="G151" i="1"/>
  <c r="H151" i="1" s="1"/>
  <c r="F151" i="1"/>
  <c r="E151" i="1"/>
  <c r="H150" i="1"/>
  <c r="G149" i="1"/>
  <c r="H149" i="1" s="1"/>
  <c r="F149" i="1"/>
  <c r="E149" i="1"/>
  <c r="H148" i="1"/>
  <c r="G147" i="1"/>
  <c r="H147" i="1" s="1"/>
  <c r="F147" i="1"/>
  <c r="E147" i="1"/>
  <c r="H146" i="1"/>
  <c r="G145" i="1"/>
  <c r="H145" i="1" s="1"/>
  <c r="F145" i="1"/>
  <c r="E145" i="1"/>
  <c r="H144" i="1"/>
  <c r="G143" i="1"/>
  <c r="H143" i="1" s="1"/>
  <c r="F143" i="1"/>
  <c r="E143" i="1"/>
  <c r="H142" i="1"/>
  <c r="G141" i="1"/>
  <c r="F141" i="1"/>
  <c r="E141" i="1"/>
  <c r="H140" i="1"/>
  <c r="G139" i="1"/>
  <c r="H139" i="1" s="1"/>
  <c r="F139" i="1"/>
  <c r="E139" i="1"/>
  <c r="H138" i="1"/>
  <c r="G137" i="1"/>
  <c r="H137" i="1" s="1"/>
  <c r="F137" i="1"/>
  <c r="E137" i="1"/>
  <c r="H136" i="1"/>
  <c r="G135" i="1"/>
  <c r="H135" i="1" s="1"/>
  <c r="F135" i="1"/>
  <c r="E135" i="1"/>
  <c r="H134" i="1"/>
  <c r="G133" i="1"/>
  <c r="F133" i="1"/>
  <c r="E133" i="1"/>
  <c r="H132" i="1"/>
  <c r="G131" i="1"/>
  <c r="H131" i="1" s="1"/>
  <c r="F131" i="1"/>
  <c r="E131" i="1"/>
  <c r="H130" i="1"/>
  <c r="G129" i="1"/>
  <c r="H129" i="1" s="1"/>
  <c r="F129" i="1"/>
  <c r="E129" i="1"/>
  <c r="H127" i="1"/>
  <c r="G126" i="1"/>
  <c r="H126" i="1" s="1"/>
  <c r="F126" i="1"/>
  <c r="E126" i="1"/>
  <c r="H125" i="1"/>
  <c r="G124" i="1"/>
  <c r="H124" i="1" s="1"/>
  <c r="F124" i="1"/>
  <c r="E124" i="1"/>
  <c r="H123" i="1"/>
  <c r="G122" i="1"/>
  <c r="H122" i="1" s="1"/>
  <c r="F122" i="1"/>
  <c r="E122" i="1"/>
  <c r="H121" i="1"/>
  <c r="G120" i="1"/>
  <c r="F120" i="1"/>
  <c r="E120" i="1"/>
  <c r="H119" i="1"/>
  <c r="G118" i="1"/>
  <c r="H118" i="1" s="1"/>
  <c r="F118" i="1"/>
  <c r="E118" i="1"/>
  <c r="E117" i="1" s="1"/>
  <c r="E116" i="1" s="1"/>
  <c r="H115" i="1"/>
  <c r="G114" i="1"/>
  <c r="F114" i="1"/>
  <c r="F111" i="1" s="1"/>
  <c r="E114" i="1"/>
  <c r="H113" i="1"/>
  <c r="G112" i="1"/>
  <c r="H112" i="1" s="1"/>
  <c r="F112" i="1"/>
  <c r="E112" i="1"/>
  <c r="G111" i="1"/>
  <c r="E111" i="1"/>
  <c r="H110" i="1"/>
  <c r="H109" i="1"/>
  <c r="G109" i="1"/>
  <c r="F109" i="1"/>
  <c r="E109" i="1"/>
  <c r="E108" i="1" s="1"/>
  <c r="H108" i="1"/>
  <c r="G108" i="1"/>
  <c r="F108" i="1"/>
  <c r="H105" i="1"/>
  <c r="G104" i="1"/>
  <c r="F104" i="1"/>
  <c r="H104" i="1" s="1"/>
  <c r="E104" i="1"/>
  <c r="H103" i="1"/>
  <c r="G102" i="1"/>
  <c r="F102" i="1"/>
  <c r="E102" i="1"/>
  <c r="H101" i="1"/>
  <c r="G100" i="1"/>
  <c r="F100" i="1"/>
  <c r="E100" i="1"/>
  <c r="H99" i="1"/>
  <c r="H98" i="1"/>
  <c r="H97" i="1"/>
  <c r="G96" i="1"/>
  <c r="H96" i="1" s="1"/>
  <c r="F96" i="1"/>
  <c r="E96" i="1"/>
  <c r="H95" i="1"/>
  <c r="G94" i="1"/>
  <c r="F94" i="1"/>
  <c r="E94" i="1"/>
  <c r="H92" i="1"/>
  <c r="G91" i="1"/>
  <c r="G90" i="1" s="1"/>
  <c r="H90" i="1" s="1"/>
  <c r="F91" i="1"/>
  <c r="F90" i="1" s="1"/>
  <c r="E91" i="1"/>
  <c r="E90" i="1"/>
  <c r="H89" i="1"/>
  <c r="H88" i="1"/>
  <c r="G88" i="1"/>
  <c r="F88" i="1"/>
  <c r="E88" i="1"/>
  <c r="H87" i="1"/>
  <c r="G86" i="1"/>
  <c r="H86" i="1" s="1"/>
  <c r="F86" i="1"/>
  <c r="E86" i="1"/>
  <c r="H85" i="1"/>
  <c r="G84" i="1"/>
  <c r="F84" i="1"/>
  <c r="E84" i="1"/>
  <c r="H82" i="1"/>
  <c r="H81" i="1"/>
  <c r="H80" i="1"/>
  <c r="G79" i="1"/>
  <c r="F79" i="1"/>
  <c r="F78" i="1" s="1"/>
  <c r="E79" i="1"/>
  <c r="E78" i="1" s="1"/>
  <c r="H77" i="1"/>
  <c r="H76" i="1"/>
  <c r="H75" i="1"/>
  <c r="H74" i="1"/>
  <c r="G74" i="1"/>
  <c r="F74" i="1"/>
  <c r="E74" i="1"/>
  <c r="E73" i="1" s="1"/>
  <c r="H73" i="1"/>
  <c r="G73" i="1"/>
  <c r="F73" i="1"/>
  <c r="H72" i="1"/>
  <c r="H71" i="1"/>
  <c r="H70" i="1"/>
  <c r="H69" i="1"/>
  <c r="G69" i="1"/>
  <c r="F69" i="1"/>
  <c r="E69" i="1"/>
  <c r="G68" i="1"/>
  <c r="H68" i="1" s="1"/>
  <c r="F68" i="1"/>
  <c r="E68" i="1"/>
  <c r="H67" i="1"/>
  <c r="H66" i="1"/>
  <c r="G65" i="1"/>
  <c r="F65" i="1"/>
  <c r="F60" i="1" s="1"/>
  <c r="F59" i="1" s="1"/>
  <c r="E65" i="1"/>
  <c r="H64" i="1"/>
  <c r="H63" i="1"/>
  <c r="H62" i="1"/>
  <c r="G61" i="1"/>
  <c r="F61" i="1"/>
  <c r="E61" i="1"/>
  <c r="E60" i="1" s="1"/>
  <c r="E59" i="1" s="1"/>
  <c r="H58" i="1"/>
  <c r="H57" i="1"/>
  <c r="G56" i="1"/>
  <c r="H56" i="1" s="1"/>
  <c r="F56" i="1"/>
  <c r="E56" i="1"/>
  <c r="H55" i="1"/>
  <c r="H54" i="1"/>
  <c r="H53" i="1"/>
  <c r="G52" i="1"/>
  <c r="H52" i="1" s="1"/>
  <c r="F52" i="1"/>
  <c r="E52" i="1"/>
  <c r="H51" i="1"/>
  <c r="G50" i="1"/>
  <c r="H50" i="1" s="1"/>
  <c r="F50" i="1"/>
  <c r="E50" i="1"/>
  <c r="E49" i="1" s="1"/>
  <c r="H48" i="1"/>
  <c r="H47" i="1"/>
  <c r="G47" i="1"/>
  <c r="F47" i="1"/>
  <c r="E47" i="1"/>
  <c r="H46" i="1"/>
  <c r="H45" i="1"/>
  <c r="H44" i="1"/>
  <c r="G43" i="1"/>
  <c r="H43" i="1" s="1"/>
  <c r="F43" i="1"/>
  <c r="E43" i="1"/>
  <c r="H42" i="1"/>
  <c r="G41" i="1"/>
  <c r="H41" i="1" s="1"/>
  <c r="F41" i="1"/>
  <c r="F40" i="1" s="1"/>
  <c r="E41" i="1"/>
  <c r="H39" i="1"/>
  <c r="G38" i="1"/>
  <c r="G37" i="1" s="1"/>
  <c r="F38" i="1"/>
  <c r="F37" i="1" s="1"/>
  <c r="E38" i="1"/>
  <c r="E37" i="1"/>
  <c r="H36" i="1"/>
  <c r="G35" i="1"/>
  <c r="F35" i="1"/>
  <c r="H35" i="1" s="1"/>
  <c r="E35" i="1"/>
  <c r="H34" i="1"/>
  <c r="G33" i="1"/>
  <c r="H33" i="1" s="1"/>
  <c r="F33" i="1"/>
  <c r="F32" i="1" s="1"/>
  <c r="E33" i="1"/>
  <c r="E32" i="1"/>
  <c r="H31" i="1"/>
  <c r="H30" i="1"/>
  <c r="G29" i="1"/>
  <c r="H29" i="1" s="1"/>
  <c r="F29" i="1"/>
  <c r="E29" i="1"/>
  <c r="H28" i="1"/>
  <c r="G27" i="1"/>
  <c r="F27" i="1"/>
  <c r="E27" i="1"/>
  <c r="H26" i="1"/>
  <c r="H25" i="1"/>
  <c r="H24" i="1"/>
  <c r="G24" i="1"/>
  <c r="F24" i="1"/>
  <c r="E24" i="1"/>
  <c r="H23" i="1"/>
  <c r="G22" i="1"/>
  <c r="H22" i="1" s="1"/>
  <c r="F22" i="1"/>
  <c r="E22" i="1"/>
  <c r="H21" i="1"/>
  <c r="H20" i="1"/>
  <c r="G19" i="1"/>
  <c r="F19" i="1"/>
  <c r="E19" i="1"/>
  <c r="H17" i="1"/>
  <c r="G16" i="1"/>
  <c r="G15" i="1" s="1"/>
  <c r="F16" i="1"/>
  <c r="F15" i="1" s="1"/>
  <c r="E16" i="1"/>
  <c r="E15" i="1"/>
  <c r="H14" i="1"/>
  <c r="H13" i="1"/>
  <c r="G13" i="1"/>
  <c r="F13" i="1"/>
  <c r="E13" i="1"/>
  <c r="H12" i="1"/>
  <c r="H11" i="1"/>
  <c r="G10" i="1"/>
  <c r="H10" i="1" s="1"/>
  <c r="F10" i="1"/>
  <c r="E10" i="1"/>
  <c r="H15" i="1" l="1"/>
  <c r="H37" i="1"/>
  <c r="H100" i="1"/>
  <c r="F128" i="1"/>
  <c r="G160" i="1"/>
  <c r="H169" i="1"/>
  <c r="H187" i="1"/>
  <c r="H193" i="1"/>
  <c r="H206" i="1"/>
  <c r="H210" i="1"/>
  <c r="H237" i="1"/>
  <c r="H242" i="1"/>
  <c r="E128" i="1"/>
  <c r="E107" i="1" s="1"/>
  <c r="E106" i="1" s="1"/>
  <c r="E160" i="1"/>
  <c r="E153" i="1" s="1"/>
  <c r="H180" i="1"/>
  <c r="F173" i="1"/>
  <c r="H19" i="1"/>
  <c r="E18" i="1"/>
  <c r="H38" i="1"/>
  <c r="H61" i="1"/>
  <c r="H65" i="1"/>
  <c r="H79" i="1"/>
  <c r="H94" i="1"/>
  <c r="G117" i="1"/>
  <c r="H183" i="1"/>
  <c r="H249" i="1"/>
  <c r="H16" i="1"/>
  <c r="H84" i="1"/>
  <c r="H91" i="1"/>
  <c r="H114" i="1"/>
  <c r="H120" i="1"/>
  <c r="H168" i="1"/>
  <c r="H178" i="1"/>
  <c r="G186" i="1"/>
  <c r="H186" i="1" s="1"/>
  <c r="H191" i="1"/>
  <c r="F201" i="1"/>
  <c r="F197" i="1" s="1"/>
  <c r="G209" i="1"/>
  <c r="H209" i="1" s="1"/>
  <c r="F223" i="1"/>
  <c r="G236" i="1"/>
  <c r="H236" i="1" s="1"/>
  <c r="G241" i="1"/>
  <c r="H241" i="1" s="1"/>
  <c r="G32" i="1"/>
  <c r="H32" i="1" s="1"/>
  <c r="E40" i="1"/>
  <c r="G49" i="1"/>
  <c r="H49" i="1" s="1"/>
  <c r="F49" i="1"/>
  <c r="E93" i="1"/>
  <c r="E83" i="1" s="1"/>
  <c r="E9" i="1" s="1"/>
  <c r="E259" i="1" s="1"/>
  <c r="H102" i="1"/>
  <c r="F117" i="1"/>
  <c r="F116" i="1" s="1"/>
  <c r="F107" i="1" s="1"/>
  <c r="H133" i="1"/>
  <c r="H141" i="1"/>
  <c r="H181" i="1"/>
  <c r="F214" i="1"/>
  <c r="F213" i="1" s="1"/>
  <c r="H219" i="1"/>
  <c r="G223" i="1"/>
  <c r="H223" i="1" s="1"/>
  <c r="G231" i="1"/>
  <c r="H234" i="1"/>
  <c r="G18" i="1"/>
  <c r="F18" i="1"/>
  <c r="F9" i="1" s="1"/>
  <c r="G60" i="1"/>
  <c r="G78" i="1"/>
  <c r="H78" i="1" s="1"/>
  <c r="G93" i="1"/>
  <c r="H93" i="1" s="1"/>
  <c r="F93" i="1"/>
  <c r="F83" i="1" s="1"/>
  <c r="F251" i="1"/>
  <c r="H251" i="1" s="1"/>
  <c r="H111" i="1"/>
  <c r="H117" i="1"/>
  <c r="G116" i="1"/>
  <c r="H116" i="1" s="1"/>
  <c r="H27" i="1"/>
  <c r="F160" i="1"/>
  <c r="G173" i="1"/>
  <c r="G214" i="1"/>
  <c r="G40" i="1"/>
  <c r="G128" i="1"/>
  <c r="H128" i="1" s="1"/>
  <c r="G153" i="1"/>
  <c r="H226" i="1"/>
  <c r="G201" i="1"/>
  <c r="H231" i="1" l="1"/>
  <c r="G230" i="1"/>
  <c r="H230" i="1" s="1"/>
  <c r="G83" i="1"/>
  <c r="H83" i="1" s="1"/>
  <c r="G107" i="1"/>
  <c r="H107" i="1" s="1"/>
  <c r="H60" i="1"/>
  <c r="G59" i="1"/>
  <c r="H59" i="1" s="1"/>
  <c r="H18" i="1"/>
  <c r="F172" i="1"/>
  <c r="H160" i="1"/>
  <c r="F153" i="1"/>
  <c r="F106" i="1" s="1"/>
  <c r="F259" i="1" s="1"/>
  <c r="H40" i="1"/>
  <c r="H173" i="1"/>
  <c r="G197" i="1"/>
  <c r="H197" i="1" s="1"/>
  <c r="H201" i="1"/>
  <c r="H214" i="1"/>
  <c r="G213" i="1"/>
  <c r="H213" i="1" s="1"/>
  <c r="G106" i="1" l="1"/>
  <c r="H153" i="1"/>
  <c r="G9" i="1"/>
  <c r="H106" i="1"/>
  <c r="H9" i="1"/>
  <c r="G172" i="1"/>
  <c r="H172" i="1" s="1"/>
  <c r="G259" i="1" l="1"/>
  <c r="H259" i="1" s="1"/>
</calcChain>
</file>

<file path=xl/sharedStrings.xml><?xml version="1.0" encoding="utf-8"?>
<sst xmlns="http://schemas.openxmlformats.org/spreadsheetml/2006/main" count="514" uniqueCount="253">
  <si>
    <t>Приложение № 1</t>
  </si>
  <si>
    <t>Распределение бюджетных ассигнований</t>
  </si>
  <si>
    <t>(тыс.руб.)</t>
  </si>
  <si>
    <t>Уточненный план</t>
  </si>
  <si>
    <t>Процент исполнения к уточненному плану</t>
  </si>
  <si>
    <t>Расходы вне муниципальных программ</t>
  </si>
  <si>
    <t>6100000000</t>
  </si>
  <si>
    <t>Закупка товаров, работ и услуг для государсвенных (муниципальных) нужд</t>
  </si>
  <si>
    <t>200</t>
  </si>
  <si>
    <t>Расходы за счет межбюджетных трансфертов, предоставляемых из республиканского бюджета на реализацию полномочий Республики Адыгея, переданных для осуществления органам местного самоупраления</t>
  </si>
  <si>
    <t>6100061000</t>
  </si>
  <si>
    <t>Реализация полномочий в сфере административных правоотношений</t>
  </si>
  <si>
    <t>Межбюджетные трансферты</t>
  </si>
  <si>
    <t>500</t>
  </si>
  <si>
    <t>Реализация отдельных  полномочий  по образованию и организации деятельности комиссии по делам несовершеннолетних лиц и защите их прав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</si>
  <si>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</si>
  <si>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</si>
  <si>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Реализация отдельных  полномочий  по опеке и попечительству в отношении несовершеннолетних лиц</t>
  </si>
  <si>
    <t>6100061030</t>
  </si>
  <si>
    <t>Реализация отдельных  полномочий по опеке и попечительству в отношении совершеннолетних лиц</t>
  </si>
  <si>
    <t>6100061040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</si>
  <si>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</t>
  </si>
  <si>
    <t>Организация мероприятий при осуществлении деятельности по обращению с животными без владельцев</t>
  </si>
  <si>
    <t xml:space="preserve">Межбюджетные трансферты, передаваемые бюджетам поселений </t>
  </si>
  <si>
    <t>6100070000</t>
  </si>
  <si>
    <t>Дотации из бюджета муниципального района на выравнивание бюджетной обеспеченности поселений</t>
  </si>
  <si>
    <t>6100070010</t>
  </si>
  <si>
    <t>Иные межбюджетные трансферты</t>
  </si>
  <si>
    <t xml:space="preserve">Расходы за счет межбюджетных трансфертов, предоставляемых из республиканского бюджета  </t>
  </si>
  <si>
    <t>61000R0000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</si>
  <si>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.</t>
  </si>
  <si>
    <t>61001R0820</t>
  </si>
  <si>
    <t>Капитальные вложения в объекты недвижимого имущества государственной (муниципальной) собственности</t>
  </si>
  <si>
    <t>400</t>
  </si>
  <si>
    <t>Функционирование высшего должностного лица муниципального образования</t>
  </si>
  <si>
    <t>6110000000</t>
  </si>
  <si>
    <t>Глава муниципального образования</t>
  </si>
  <si>
    <t>6110000100</t>
  </si>
  <si>
    <t>Обеспечение деятельности представительного органа муниципального образования</t>
  </si>
  <si>
    <t>6120000000</t>
  </si>
  <si>
    <t>Председатель представительного органа муниципального образования</t>
  </si>
  <si>
    <t>6120000100</t>
  </si>
  <si>
    <t>Обеспечение функций органами местного самоуправления</t>
  </si>
  <si>
    <t>6120000400</t>
  </si>
  <si>
    <t>Иные бюджетные ассигнования</t>
  </si>
  <si>
    <t>800</t>
  </si>
  <si>
    <t>Проведение выборов депутатов представительного органа муниципального образования</t>
  </si>
  <si>
    <t>Обеспечение деятельности контрольного (контрольно-счетного) органа</t>
  </si>
  <si>
    <t>6140000000</t>
  </si>
  <si>
    <t>Руководитель контрольно-счетной палаты муниципального образования и его заместители</t>
  </si>
  <si>
    <t>6140000100</t>
  </si>
  <si>
    <t>6140000400</t>
  </si>
  <si>
    <t>Cубвенции на исполнение передаваемых полномочий по контролю исполнения бюджетов поселений в Контрольно-счетную палату муниципального образования "Шовгеновский район"</t>
  </si>
  <si>
    <t>Реализация функций органов местного самоуправления</t>
  </si>
  <si>
    <t>6160000000</t>
  </si>
  <si>
    <t>Реализация функций финансовым органом</t>
  </si>
  <si>
    <t>6160001000</t>
  </si>
  <si>
    <t>6160001400</t>
  </si>
  <si>
    <t>Реализация функций комитетом имущественных отношений</t>
  </si>
  <si>
    <t>6160002000</t>
  </si>
  <si>
    <t>6160002400</t>
  </si>
  <si>
    <t>Реализация функций администрацией муниципального образования</t>
  </si>
  <si>
    <t>6160003000</t>
  </si>
  <si>
    <t>6160003400</t>
  </si>
  <si>
    <t>Защита населения и территорий от чрезвычайных ситуаций природного и техногенного характера, гражданская оборона</t>
  </si>
  <si>
    <t>6170000000</t>
  </si>
  <si>
    <t>Обеспечение деятельности Единой дежурно-диспетчерской службы</t>
  </si>
  <si>
    <t>6170000300</t>
  </si>
  <si>
    <t>Реализация иных мероприятий в рамках непрограммных расходов муниципальных органов</t>
  </si>
  <si>
    <t>6180000000</t>
  </si>
  <si>
    <t>Резервный фонд органа местного самоуправления</t>
  </si>
  <si>
    <t>6180000100</t>
  </si>
  <si>
    <t>300</t>
  </si>
  <si>
    <t>Субсидии бюджетным учреждениям на иные цели</t>
  </si>
  <si>
    <t>600</t>
  </si>
  <si>
    <t>Процентные платежи по долговым обязательствам муниципального образования</t>
  </si>
  <si>
    <t>Обслуживание государственного (муниципального) долга</t>
  </si>
  <si>
    <t>Оценка недвижимости, признание прав и регулирование отношений по муниципальной собственности</t>
  </si>
  <si>
    <t>6180000800</t>
  </si>
  <si>
    <t>Дорожные фонды</t>
  </si>
  <si>
    <t>6180000900</t>
  </si>
  <si>
    <t xml:space="preserve">Капитальный ремонт, ремонт и содержание автомобильных дорог общего пользования местного значения.  </t>
  </si>
  <si>
    <t>6180000910</t>
  </si>
  <si>
    <t>Прочие непрограммные расходы муниципальных органов</t>
  </si>
  <si>
    <t>Прочие расходы</t>
  </si>
  <si>
    <t>6200000000</t>
  </si>
  <si>
    <t>Подпрограмма "Модернизация образования"</t>
  </si>
  <si>
    <t>6210000000</t>
  </si>
  <si>
    <t>Повышение доступности и качества дошкольного образования</t>
  </si>
  <si>
    <t>6210100000</t>
  </si>
  <si>
    <t xml:space="preserve">Обеспечение деятельности (оказание услуг) подведомственных муниципальных бюджетных и автономных учреждений </t>
  </si>
  <si>
    <t>6210100600</t>
  </si>
  <si>
    <t>Предоставление субсидий бюджетным, автономным учреждениям и иным некоммерческим организациям</t>
  </si>
  <si>
    <t>Обеспечение государственных гарантий реализации прав на получение общедоступного и бесплатного дошкольного образования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</si>
  <si>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6210160060</t>
  </si>
  <si>
    <t>Выплата компенсаций платы, взимаемой с родителей (законных представителей) за присмотр и уход за детьми, осваивающим образовательные программы дошкольного   образования в организациях, осуществляющих образовательную деятельность</t>
  </si>
  <si>
    <t>Повышение доступности и качества общего образования</t>
  </si>
  <si>
    <t>6210200000</t>
  </si>
  <si>
    <t>6210200600</t>
  </si>
  <si>
    <t>Ежемесячное денежное вознаграждение за классное руководство педагогическим работникам</t>
  </si>
  <si>
    <t>6210253030</t>
  </si>
  <si>
    <t>000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</si>
  <si>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(за исключением расходов на содержание зданий и оплату коммунальных услуг), в соответствии с нормативами</t>
  </si>
  <si>
    <t>6210260090</t>
  </si>
  <si>
    <t>Развитие системы воспитания и дополнительного образования детей</t>
  </si>
  <si>
    <t>6210300000</t>
  </si>
  <si>
    <t xml:space="preserve">Обеспечение деятельности (оказание услуг) подведомственных муниципальных бюджетных и автономных учреждений  </t>
  </si>
  <si>
    <t>6210300600</t>
  </si>
  <si>
    <t xml:space="preserve">Обеспечение деятельности (оказание услуг)  муниципального бюджетного учреждения   дополнительного образования детей "Шовгеновская детско-юношеская спортивная школа" </t>
  </si>
  <si>
    <t>6210300610</t>
  </si>
  <si>
    <t>Обеспечение деятельности (оказание услуг)  муниципального учреждения дополнительного образования детей "Шовгеновский центр дополнительного образования детей"</t>
  </si>
  <si>
    <t>6210300620</t>
  </si>
  <si>
    <t>Обеспечение функционирования модели персонифицированного финансирования дополнительного образования детей (ДЮСШ)</t>
  </si>
  <si>
    <t>Обеспечение функционирования модели персонифицированного финансирования дополнительного образования детей (ЦДОД)</t>
  </si>
  <si>
    <t>Расходы за счет межбюджетных трансфертов, передаваемых из республиканского бюджета</t>
  </si>
  <si>
    <t>Обеспечение отдыха и оздоровления детей в оздоровительных лагерях с дневным пребыванием детей на базе образовательных учреждений</t>
  </si>
  <si>
    <t>Предоставление субсидий федеральным бюджетным, автономным учреждениям и иным некоммерческим организациям</t>
  </si>
  <si>
    <t>Выплата ежемесячного вознаграждения и ежемесячного дополнительного вознаграждения приемным родителям</t>
  </si>
  <si>
    <t>Социальное обеспечение и иные выплаты населению</t>
  </si>
  <si>
    <t>Ежемесячная выплата денежных средств на содержание детей, находящихся под опекой(попечительством), а также переданных на воспитание в приемную семью</t>
  </si>
  <si>
    <t>Единовременная выплата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</si>
  <si>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</si>
  <si>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62110R3040</t>
  </si>
  <si>
    <t>62119L7500</t>
  </si>
  <si>
    <t>Компенсационные выплаты на оплату жилья и коммунальных услуг</t>
  </si>
  <si>
    <t>Подпрограмма «Организационное и методическое обеспечение реализации муниципальной  программы «Развитие образования»</t>
  </si>
  <si>
    <t>6220000000</t>
  </si>
  <si>
    <t>6220100400</t>
  </si>
  <si>
    <t>Выплаты компенсации за работу по подготовке и проведению единого государственного экзамена педагогическим работникам, участвующим в проведении единого государственного экзамена</t>
  </si>
  <si>
    <t>6220160220</t>
  </si>
  <si>
    <t>Обеспечение  деятельности подведомственных муниципальных казенных учреждений</t>
  </si>
  <si>
    <t>6220200500</t>
  </si>
  <si>
    <t>Обеспечение деятельности муниципального казенного учреждения муниципального образования "Шовгеновский район" "Методический кабинет системы образования"</t>
  </si>
  <si>
    <t>6220200510</t>
  </si>
  <si>
    <t>Обеспечение деятельности муниципального казенного учреждения муниципального образования "Шовгеновский район" "Централизованная бухгалтерия управления образования"</t>
  </si>
  <si>
    <t>6220200520</t>
  </si>
  <si>
    <t>Ведомственные программы</t>
  </si>
  <si>
    <t>Ведомственная целевая программа "Одаренные дети"</t>
  </si>
  <si>
    <t>6300000000</t>
  </si>
  <si>
    <t>Подпрограмма "Развитие культуры, искусства и художественного образования в МО "Шовгеновский район"</t>
  </si>
  <si>
    <t>6310000000</t>
  </si>
  <si>
    <t>Сохранение и развитие традиционной народной культуры</t>
  </si>
  <si>
    <t>6310200000</t>
  </si>
  <si>
    <t>6310200600</t>
  </si>
  <si>
    <t>Поддержка самодеятельного искусства, художественного творчестваи инновационной деятельности, обеспечние культурного обмена</t>
  </si>
  <si>
    <t>6310300000</t>
  </si>
  <si>
    <t>6310300600</t>
  </si>
  <si>
    <t>Обеспечение сохранности культурного наследия</t>
  </si>
  <si>
    <t>6310400000</t>
  </si>
  <si>
    <t xml:space="preserve">Обеспечние деятельности (оказание услуг) подведомственных муниципальных бюджетных и автономных учреждений </t>
  </si>
  <si>
    <t>6310400600</t>
  </si>
  <si>
    <t>Организация библиотечного обслуживания</t>
  </si>
  <si>
    <t>6310500000</t>
  </si>
  <si>
    <t>6310500600</t>
  </si>
  <si>
    <t>Организация кинообслуживания</t>
  </si>
  <si>
    <t>Субсидии местным бюджетам на поддержку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</si>
  <si>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631A255195</t>
  </si>
  <si>
    <t>Подпрограмма "Обеспечение условий реализации муниципальной программы "Развитие культуры"</t>
  </si>
  <si>
    <t>6320000000</t>
  </si>
  <si>
    <t>6320100400</t>
  </si>
  <si>
    <t>Обеспечение деятельности подведомственных муниципальных казенных учреждений</t>
  </si>
  <si>
    <t>6320200500</t>
  </si>
  <si>
    <t>Обеспечение деятельности муниципального казенного учреждения муниципального образования "Шовгеновский район" "Центр хозяйственного и технического обеспечения учреждений культуры"</t>
  </si>
  <si>
    <t>6320200510</t>
  </si>
  <si>
    <t>Обеспечение деятельности муниципального казенного учреждения муниципального образования "Шовгеновский район" "Централизованная бухгалетрия управления культуры"</t>
  </si>
  <si>
    <t>6320200520</t>
  </si>
  <si>
    <t>6500000000</t>
  </si>
  <si>
    <t>Подпрограмма "Социальная поддержка граждан"</t>
  </si>
  <si>
    <t>6510000000</t>
  </si>
  <si>
    <t>Выплаты к пенсиям, государственных служащих субъектов РФ и муниципальных служащих за выслугу лет</t>
  </si>
  <si>
    <t>6510100000</t>
  </si>
  <si>
    <t>Оказание адресной социальной помощи малоимущим гражданам МО "Шовгеновский район " и другим категориям граждан, находящихся в трудной жизненной ситуации</t>
  </si>
  <si>
    <t>6510200000</t>
  </si>
  <si>
    <t>Предоставление семьям,в которых родился третий и последующий ребенок,подарочных комплектов детских принадлежностей</t>
  </si>
  <si>
    <t>6Г00000000</t>
  </si>
  <si>
    <t>Обеспечение деятельности (оказание услуг) подведомственного МБУ "Единый информационный центр Шовгеновского района"</t>
  </si>
  <si>
    <t>6Г00300600</t>
  </si>
  <si>
    <t>6Д00000000</t>
  </si>
  <si>
    <t>Реализация программных мероприятий по безопасности дорожного движения</t>
  </si>
  <si>
    <t>6Д00100000</t>
  </si>
  <si>
    <t>6Ж001L4970</t>
  </si>
  <si>
    <t>6П00010000</t>
  </si>
  <si>
    <t>6С0F255550</t>
  </si>
  <si>
    <t>6Ф00110000</t>
  </si>
  <si>
    <t>6Ш00000000</t>
  </si>
  <si>
    <t>Мероприятия по противодействию злоупотреблению наркотическими средствами и их незаконному обороту</t>
  </si>
  <si>
    <t>6Я00000000</t>
  </si>
  <si>
    <t>6Я00001000</t>
  </si>
  <si>
    <t>Расходы на приобретение жилья гражданам, состоящим на учёте в качестве нуждающихся в жилых помещениях</t>
  </si>
  <si>
    <t>Субсидии 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</si>
  <si>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63107L4670</t>
  </si>
  <si>
    <t>Муниципальная программа "Переселение граждан из аварийного жилищного фонда" на 2023-2027 годы</t>
  </si>
  <si>
    <t>660F300000</t>
  </si>
  <si>
    <t>660F360350</t>
  </si>
  <si>
    <t>Обеспечение мероприятий по переселению граждан из аварийного жилищного фонда за счёт средств, поступивших от государственной корпорации-Фонда содействия реформированию жилищно-коммунального хозяйства</t>
  </si>
  <si>
    <t>660F367483</t>
  </si>
  <si>
    <t>Обеспечение мероприятий по переселению граждан из аварийного жилищного фонда на 2023-2027 годы</t>
  </si>
  <si>
    <t>660F36748S</t>
  </si>
  <si>
    <t>6Э00060310</t>
  </si>
  <si>
    <t>Наименование</t>
  </si>
  <si>
    <t>Целевая статья расходов</t>
  </si>
  <si>
    <t>Вид расхо-дов</t>
  </si>
  <si>
    <t>Фактическое исполнение на 01.01.2024 год</t>
  </si>
  <si>
    <t>к отчету об исполнении приложений 
к Решению Совета народных депутатов "О  
бюджете муниципального образования "Шовгеновский район" на 2024 год 
и на плановый период 2025 и 2026 годов"</t>
  </si>
  <si>
    <t>от "___" __________2025 г. №____</t>
  </si>
  <si>
    <t xml:space="preserve"> бюджета муниципального образования "Шовгеновский район" на 2024 год по целевым статьям (муниципальным программам, непрограмным направлениям деятельности)и группам видов расходов классификации расходов бюджетов Россиской Федерации</t>
  </si>
  <si>
    <t>Поощрение управленческой команды администрации МО "Шовгеновский район" по достижению значений (уровней) показателей для оценки эффективности деятельности Главы Республики Адыгея и деятельности исполнительных органов государственной власти Республики Адыгея в 2021 году</t>
  </si>
  <si>
    <t>Перечисления другим бюджетам бюджетной системы Российской Федерации</t>
  </si>
  <si>
    <t>Расходы на исполнение передаваемых полномочий по внутреннему контролю исполнения бюджетов поселений в финансовое управление администрации муниципального образования "Шовгеновский район"</t>
  </si>
  <si>
    <t>Расходы на уплату годовых членских взносов</t>
  </si>
  <si>
    <t>Капитальные вложения в объекты недвижимого имущества 
государственной (муниципальной) собственности</t>
  </si>
  <si>
    <t>Единовременные денежные выплаты отдельным категориям граждан, участникам СВО муниципального образования "Шовгеновский район"</t>
  </si>
  <si>
    <t>Финансирование расходных обязательств , связанных с реализацией федеральной целевой программы "Увековечение памяти погибших при защите Отечества на 2019 - 2024 годы" (установка мемориальных знаков)</t>
  </si>
  <si>
    <t>61800R2993</t>
  </si>
  <si>
    <t>Безвозмездные перечисления государственным (муниципальным) бюджетным и автономным учреждениям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</si>
  <si>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</si>
  <si>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6210550500</t>
  </si>
  <si>
    <t>Субсидии на реализацию мероприятий по модернизации школьных систем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</si>
  <si>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</si>
  <si>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621ЕB51970</t>
  </si>
  <si>
    <t>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</si>
  <si>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63107L5197</t>
  </si>
  <si>
    <t>Поддержка отрасли культуры (государственная поддержка лучших работников сельских учреждений культуры)</t>
  </si>
  <si>
    <t>Реализация молодежной политики</t>
  </si>
  <si>
    <t xml:space="preserve"> Субсидии социально-ориентированным некоммерческим организациям на проведение общественно-значимых мероприятий</t>
  </si>
  <si>
    <t>Субсидии гражданам на приобретение жилья</t>
  </si>
  <si>
    <t>Телеорганизации, учрежденные  органами местного самоуправления</t>
  </si>
  <si>
    <t>6Г00100000</t>
  </si>
  <si>
    <t>6М00161120</t>
  </si>
  <si>
    <t>Мероприятия по профилактике правонарушений и преступлений среди несовершеннолетних лиц в муниципального образования "Шовгеновский район" на 2016-2026 годы "Вместе - ради детей"</t>
  </si>
  <si>
    <t>Муниципальная программа "По противодействию коррупции в муниципальном образовании "Шовгеновский район" на 2022-2028 годы"</t>
  </si>
  <si>
    <t>Муниципальная программа "Профилактика правонарушений в муниципальном образовании "Шовгеновский район" на 2022-2028 годы"</t>
  </si>
  <si>
    <t>6Ч00010000</t>
  </si>
  <si>
    <t>6Ш00010000</t>
  </si>
  <si>
    <t xml:space="preserve">Итого </t>
  </si>
  <si>
    <t>Муниципальная программа "Поддержка и развитие средств массовой информации в муниципальном образовании "Шовгеновский район" на 2014-2027 годы"</t>
  </si>
  <si>
    <t>Муниципальная программа     "Обеспечение жильем молодых семей" на 2020-2026 годы</t>
  </si>
  <si>
    <t>Муниципальная программа "Обеспечение инженерной инфраструктурой земельных участков ,выделяемых семьям, имеющих трех и более детей на 2024-2027 годы "</t>
  </si>
  <si>
    <t>Муниципальная программа "Формирование современной городской среды " муниципального образования  "Шовгеновский район"  на 2018-2027 годы"</t>
  </si>
  <si>
    <t>Муниципальная программа  "Противодействие злоупотреблению наркотическими средствами и их незаконному обороту в МО "Шовгеновский район" на 2022-2028 годы"</t>
  </si>
  <si>
    <t>Муниципальная программа «Развитие образования  в муниципальном образовании «Шовгеновский район» на 2023-2027 годы »</t>
  </si>
  <si>
    <t>Муниципальная программа «Развитие культуры и искусства» муниципального управления культуры муниципального образования "Шовгеновский район  на 2014-2027 годы"</t>
  </si>
  <si>
    <t>Муниципальная программа муниципального образования  "Шовгеновский район""Развитие физической культуры и спорта и реализация молодежной политики  на 2014-2025 годы</t>
  </si>
  <si>
    <t>Муниципальная программа "Социальная поддержка населения муниципального образования "Шовгеновский район" на 2014-2026годы"</t>
  </si>
  <si>
    <t>Муниципальная программа   "Обеспечение безопасности дорожного движения в муниципальном образовании "Шовгеновский район" на 2022-2028 годы"</t>
  </si>
  <si>
    <t>6Ж00000000</t>
  </si>
  <si>
    <t>Субсидии местным бюджетам на реализацию мероприятий по обеспечению жильем молодых специалистов</t>
  </si>
  <si>
    <t>Муниципальная программа "Профилактика правонарушений и преступлений среди несовершеннолетних муниципального образования "Шовгеновский район" на 2016-2026 годы "Вместе - ради детей"</t>
  </si>
  <si>
    <t>6П00000000</t>
  </si>
  <si>
    <t>Мероприятия по энергосбережению и повышению энергетической эффективности</t>
  </si>
  <si>
    <t>Муниципальная программа "По противодействию терроризму и экстремистской деятельности  на 2022-2028 годы"</t>
  </si>
  <si>
    <t>Реализация мероприятия по противодействию терроризму и экстремистской деятельности в муниципальном образовании "Шовгеновский район" на 2022-2028 годы</t>
  </si>
  <si>
    <t>Утвержденный бюджет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</si>
</sst>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59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  <family val="2"/>
    </font>
    <font>
      <sz val="11.95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Arial Cyr"/>
      <family val="2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8" fillId="0" borderId="2">
      <alignment vertical="top" wrapText="1"/>
    </xf>
    <xf numFmtId="1" fontId="9" fillId="0" borderId="2">
      <alignment horizontal="center" vertical="top" shrinkToFit="1"/>
    </xf>
    <xf numFmtId="0" fontId="10" fillId="0" borderId="2">
      <alignment vertical="top" wrapText="1"/>
    </xf>
    <xf numFmtId="1" fontId="13" fillId="0" borderId="2">
      <alignment horizontal="center" vertical="top" shrinkToFit="1"/>
    </xf>
  </cellStyleXfs>
  <cellXfs count="112">
    <xf numFmtId="0" fontId="0" fillId="0" borderId="0" xfId="0"/>
    <xf numFmtId="0" fontId="3" fillId="0" borderId="0" xfId="0" applyNumberFormat="1" applyFont="1" applyFill="1"/>
    <xf numFmtId="0" fontId="2" fillId="0" borderId="0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166" fontId="4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49" fontId="2" fillId="0" borderId="1" xfId="0" applyNumberFormat="1" applyFont="1" applyFill="1" applyBorder="1" applyAlignment="1">
      <alignment horizontal="left" wrapText="1"/>
    </xf>
    <xf numFmtId="166" fontId="2" fillId="0" borderId="1" xfId="0" applyNumberFormat="1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right"/>
    </xf>
    <xf numFmtId="166" fontId="2" fillId="0" borderId="1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right"/>
    </xf>
    <xf numFmtId="166" fontId="4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/>
    <xf numFmtId="0" fontId="6" fillId="0" borderId="2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right"/>
    </xf>
    <xf numFmtId="0" fontId="6" fillId="0" borderId="2" xfId="2" applyNumberFormat="1" applyFont="1" applyFill="1" applyProtection="1">
      <alignment vertical="top" wrapText="1"/>
    </xf>
    <xf numFmtId="0" fontId="2" fillId="0" borderId="1" xfId="0" applyFont="1" applyFill="1" applyBorder="1" applyAlignment="1">
      <alignment wrapText="1"/>
    </xf>
    <xf numFmtId="166" fontId="2" fillId="2" borderId="1" xfId="0" applyNumberFormat="1" applyFont="1" applyFill="1" applyBorder="1" applyAlignment="1">
      <alignment horizontal="right"/>
    </xf>
    <xf numFmtId="0" fontId="6" fillId="0" borderId="2" xfId="4" applyNumberFormat="1" applyFont="1" applyFill="1" applyProtection="1">
      <alignment vertical="top" wrapText="1"/>
    </xf>
    <xf numFmtId="49" fontId="2" fillId="2" borderId="1" xfId="0" applyNumberFormat="1" applyFont="1" applyFill="1" applyBorder="1" applyAlignment="1">
      <alignment horizontal="right"/>
    </xf>
    <xf numFmtId="1" fontId="6" fillId="0" borderId="2" xfId="3" applyNumberFormat="1" applyFont="1" applyAlignment="1" applyProtection="1">
      <alignment horizontal="center" shrinkToFit="1"/>
    </xf>
    <xf numFmtId="0" fontId="2" fillId="2" borderId="1" xfId="0" applyFont="1" applyFill="1" applyBorder="1" applyAlignment="1">
      <alignment wrapText="1"/>
    </xf>
    <xf numFmtId="166" fontId="4" fillId="2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2" borderId="1" xfId="0" applyFont="1" applyFill="1" applyBorder="1"/>
    <xf numFmtId="49" fontId="2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/>
    </xf>
    <xf numFmtId="166" fontId="2" fillId="2" borderId="1" xfId="0" applyNumberFormat="1" applyFont="1" applyFill="1" applyBorder="1"/>
    <xf numFmtId="0" fontId="2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wrapText="1"/>
    </xf>
    <xf numFmtId="0" fontId="4" fillId="2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right"/>
    </xf>
    <xf numFmtId="0" fontId="2" fillId="0" borderId="1" xfId="0" applyFont="1" applyFill="1" applyBorder="1"/>
    <xf numFmtId="0" fontId="2" fillId="0" borderId="5" xfId="0" applyNumberFormat="1" applyFont="1" applyFill="1" applyBorder="1" applyAlignment="1">
      <alignment horizontal="right"/>
    </xf>
    <xf numFmtId="166" fontId="2" fillId="0" borderId="5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wrapText="1"/>
    </xf>
    <xf numFmtId="166" fontId="5" fillId="2" borderId="1" xfId="0" applyNumberFormat="1" applyFont="1" applyFill="1" applyBorder="1" applyAlignment="1">
      <alignment horizontal="right"/>
    </xf>
    <xf numFmtId="166" fontId="2" fillId="2" borderId="1" xfId="0" applyNumberFormat="1" applyFont="1" applyFill="1" applyBorder="1" applyAlignment="1">
      <alignment horizontal="left" wrapText="1"/>
    </xf>
    <xf numFmtId="0" fontId="6" fillId="0" borderId="2" xfId="0" applyNumberFormat="1" applyFont="1" applyFill="1" applyBorder="1" applyAlignment="1" applyProtection="1">
      <alignment vertical="top" wrapText="1"/>
    </xf>
    <xf numFmtId="0" fontId="6" fillId="0" borderId="2" xfId="2" applyNumberFormat="1" applyFont="1" applyFill="1" applyAlignment="1" applyProtection="1">
      <alignment horizontal="left" vertical="top" wrapText="1"/>
    </xf>
    <xf numFmtId="49" fontId="4" fillId="2" borderId="1" xfId="0" applyNumberFormat="1" applyFont="1" applyFill="1" applyBorder="1" applyAlignment="1">
      <alignment wrapText="1"/>
    </xf>
    <xf numFmtId="49" fontId="4" fillId="2" borderId="1" xfId="1" applyNumberFormat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top" wrapText="1"/>
    </xf>
    <xf numFmtId="0" fontId="2" fillId="2" borderId="3" xfId="0" applyNumberFormat="1" applyFont="1" applyFill="1" applyBorder="1" applyAlignment="1">
      <alignment horizontal="right"/>
    </xf>
    <xf numFmtId="0" fontId="5" fillId="0" borderId="4" xfId="0" applyNumberFormat="1" applyFont="1" applyFill="1" applyBorder="1" applyAlignment="1" applyProtection="1">
      <alignment vertical="top" wrapText="1"/>
    </xf>
    <xf numFmtId="49" fontId="4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/>
    <xf numFmtId="0" fontId="2" fillId="0" borderId="1" xfId="0" applyNumberFormat="1" applyFont="1" applyFill="1" applyBorder="1" applyAlignment="1">
      <alignment horizontal="left"/>
    </xf>
    <xf numFmtId="0" fontId="6" fillId="0" borderId="1" xfId="0" applyFont="1" applyFill="1" applyBorder="1" applyAlignment="1">
      <alignment wrapText="1"/>
    </xf>
    <xf numFmtId="0" fontId="2" fillId="0" borderId="1" xfId="0" applyNumberFormat="1" applyFont="1" applyFill="1" applyBorder="1" applyAlignment="1">
      <alignment wrapText="1"/>
    </xf>
    <xf numFmtId="0" fontId="5" fillId="0" borderId="1" xfId="0" applyNumberFormat="1" applyFont="1" applyFill="1" applyBorder="1" applyAlignment="1">
      <alignment wrapText="1"/>
    </xf>
    <xf numFmtId="1" fontId="6" fillId="0" borderId="2" xfId="3" applyNumberFormat="1" applyFont="1" applyFill="1" applyAlignment="1" applyProtection="1">
      <alignment horizontal="center" shrinkToFit="1"/>
    </xf>
    <xf numFmtId="1" fontId="6" fillId="0" borderId="2" xfId="3" applyNumberFormat="1" applyFont="1" applyFill="1" applyAlignment="1" applyProtection="1">
      <alignment horizontal="right" shrinkToFit="1"/>
    </xf>
    <xf numFmtId="0" fontId="6" fillId="0" borderId="6" xfId="2" applyNumberFormat="1" applyFont="1" applyFill="1" applyBorder="1" applyProtection="1">
      <alignment vertical="top" wrapText="1"/>
    </xf>
    <xf numFmtId="1" fontId="6" fillId="0" borderId="2" xfId="5" applyNumberFormat="1" applyFont="1" applyFill="1" applyAlignment="1" applyProtection="1">
      <alignment horizontal="center" shrinkToFit="1"/>
    </xf>
    <xf numFmtId="0" fontId="14" fillId="0" borderId="1" xfId="0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1" fontId="5" fillId="0" borderId="4" xfId="0" applyNumberFormat="1" applyFont="1" applyFill="1" applyBorder="1" applyAlignment="1" applyProtection="1">
      <alignment horizontal="right" shrinkToFit="1"/>
    </xf>
    <xf numFmtId="1" fontId="2" fillId="0" borderId="4" xfId="0" applyNumberFormat="1" applyFont="1" applyFill="1" applyBorder="1" applyAlignment="1" applyProtection="1">
      <alignment horizontal="right" shrinkToFit="1"/>
    </xf>
    <xf numFmtId="1" fontId="5" fillId="0" borderId="7" xfId="0" applyNumberFormat="1" applyFont="1" applyFill="1" applyBorder="1" applyAlignment="1" applyProtection="1">
      <alignment horizontal="right" shrinkToFit="1"/>
    </xf>
    <xf numFmtId="0" fontId="2" fillId="2" borderId="1" xfId="0" applyFont="1" applyFill="1" applyBorder="1" applyAlignment="1">
      <alignment horizontal="right" wrapText="1"/>
    </xf>
    <xf numFmtId="0" fontId="4" fillId="2" borderId="1" xfId="0" applyNumberFormat="1" applyFont="1" applyFill="1" applyBorder="1" applyAlignment="1">
      <alignment wrapText="1"/>
    </xf>
    <xf numFmtId="49" fontId="4" fillId="2" borderId="3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wrapText="1"/>
    </xf>
    <xf numFmtId="0" fontId="2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left" vertical="top" wrapText="1"/>
    </xf>
    <xf numFmtId="0" fontId="6" fillId="2" borderId="2" xfId="2" applyNumberFormat="1" applyFont="1" applyFill="1" applyAlignment="1" applyProtection="1">
      <alignment horizontal="left" vertical="top" wrapText="1"/>
    </xf>
    <xf numFmtId="166" fontId="2" fillId="2" borderId="1" xfId="0" applyNumberFormat="1" applyFont="1" applyFill="1" applyBorder="1" applyAlignment="1"/>
    <xf numFmtId="0" fontId="6" fillId="0" borderId="2" xfId="2" applyNumberFormat="1" applyFont="1" applyAlignment="1" applyProtection="1">
      <alignment horizontal="left" vertical="top" wrapText="1"/>
    </xf>
    <xf numFmtId="0" fontId="14" fillId="2" borderId="3" xfId="0" applyFont="1" applyFill="1" applyBorder="1" applyAlignment="1">
      <alignment vertical="center" wrapText="1"/>
    </xf>
    <xf numFmtId="165" fontId="11" fillId="0" borderId="0" xfId="0" applyNumberFormat="1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2" fillId="0" borderId="0" xfId="0" applyNumberFormat="1" applyFont="1" applyAlignment="1"/>
    <xf numFmtId="0" fontId="0" fillId="0" borderId="0" xfId="0" applyBorder="1"/>
    <xf numFmtId="166" fontId="0" fillId="0" borderId="0" xfId="0" applyNumberFormat="1"/>
    <xf numFmtId="166" fontId="0" fillId="0" borderId="0" xfId="0" applyNumberFormat="1" applyBorder="1"/>
    <xf numFmtId="166" fontId="2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166" fontId="0" fillId="0" borderId="0" xfId="0" applyNumberFormat="1" applyBorder="1" applyAlignment="1"/>
    <xf numFmtId="165" fontId="11" fillId="0" borderId="0" xfId="0" applyNumberFormat="1" applyFont="1" applyFill="1" applyBorder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0" fillId="0" borderId="0" xfId="0" applyAlignment="1">
      <alignment horizontal="right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top" wrapText="1"/>
    </xf>
  </cellXfs>
  <cellStyles count="6">
    <cellStyle name="xl32" xfId="2"/>
    <cellStyle name="xl32 2" xfId="4"/>
    <cellStyle name="xl34" xfId="3"/>
    <cellStyle name="xl34 2" xfId="5"/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6"/>
  <sheetViews>
    <sheetView tabSelected="1" workbookViewId="0">
      <selection activeCell="G11" sqref="G11"/>
    </sheetView>
  </sheetViews>
  <sheetFormatPr defaultRowHeight="15" x14ac:dyDescent="0.25"/>
  <cols>
    <col min="1" max="1" width="3" customWidth="1"/>
    <col min="2" max="2" width="69.85546875" customWidth="1"/>
    <col min="3" max="3" width="13.85546875" customWidth="1"/>
    <col min="4" max="4" width="9.28515625" customWidth="1"/>
    <col min="5" max="5" width="10.7109375" bestFit="1" customWidth="1"/>
    <col min="6" max="6" width="14.5703125" customWidth="1"/>
    <col min="7" max="7" width="16.28515625" customWidth="1"/>
    <col min="8" max="8" width="15.28515625" customWidth="1"/>
    <col min="9" max="9" width="16" customWidth="1"/>
    <col min="10" max="10" width="14.42578125" customWidth="1"/>
    <col min="11" max="11" width="14" customWidth="1"/>
    <col min="257" max="257" width="3" customWidth="1"/>
    <col min="258" max="258" width="69.85546875" customWidth="1"/>
    <col min="259" max="259" width="13.85546875" customWidth="1"/>
    <col min="260" max="260" width="9.28515625" customWidth="1"/>
    <col min="261" max="261" width="10.7109375" bestFit="1" customWidth="1"/>
    <col min="262" max="262" width="14.5703125" customWidth="1"/>
    <col min="263" max="263" width="16.28515625" customWidth="1"/>
    <col min="264" max="264" width="15.28515625" customWidth="1"/>
    <col min="265" max="265" width="16" customWidth="1"/>
    <col min="266" max="266" width="14.42578125" customWidth="1"/>
    <col min="267" max="267" width="14" customWidth="1"/>
    <col min="513" max="513" width="3" customWidth="1"/>
    <col min="514" max="514" width="69.85546875" customWidth="1"/>
    <col min="515" max="515" width="13.85546875" customWidth="1"/>
    <col min="516" max="516" width="9.28515625" customWidth="1"/>
    <col min="517" max="517" width="10.7109375" bestFit="1" customWidth="1"/>
    <col min="518" max="518" width="14.5703125" customWidth="1"/>
    <col min="519" max="519" width="16.28515625" customWidth="1"/>
    <col min="520" max="520" width="15.28515625" customWidth="1"/>
    <col min="521" max="521" width="16" customWidth="1"/>
    <col min="522" max="522" width="14.42578125" customWidth="1"/>
    <col min="523" max="523" width="14" customWidth="1"/>
    <col min="769" max="769" width="3" customWidth="1"/>
    <col min="770" max="770" width="69.85546875" customWidth="1"/>
    <col min="771" max="771" width="13.85546875" customWidth="1"/>
    <col min="772" max="772" width="9.28515625" customWidth="1"/>
    <col min="773" max="773" width="10.7109375" bestFit="1" customWidth="1"/>
    <col min="774" max="774" width="14.5703125" customWidth="1"/>
    <col min="775" max="775" width="16.28515625" customWidth="1"/>
    <col min="776" max="776" width="15.28515625" customWidth="1"/>
    <col min="777" max="777" width="16" customWidth="1"/>
    <col min="778" max="778" width="14.42578125" customWidth="1"/>
    <col min="779" max="779" width="14" customWidth="1"/>
    <col min="1025" max="1025" width="3" customWidth="1"/>
    <col min="1026" max="1026" width="69.85546875" customWidth="1"/>
    <col min="1027" max="1027" width="13.85546875" customWidth="1"/>
    <col min="1028" max="1028" width="9.28515625" customWidth="1"/>
    <col min="1029" max="1029" width="10.7109375" bestFit="1" customWidth="1"/>
    <col min="1030" max="1030" width="14.5703125" customWidth="1"/>
    <col min="1031" max="1031" width="16.28515625" customWidth="1"/>
    <col min="1032" max="1032" width="15.28515625" customWidth="1"/>
    <col min="1033" max="1033" width="16" customWidth="1"/>
    <col min="1034" max="1034" width="14.42578125" customWidth="1"/>
    <col min="1035" max="1035" width="14" customWidth="1"/>
    <col min="1281" max="1281" width="3" customWidth="1"/>
    <col min="1282" max="1282" width="69.85546875" customWidth="1"/>
    <col min="1283" max="1283" width="13.85546875" customWidth="1"/>
    <col min="1284" max="1284" width="9.28515625" customWidth="1"/>
    <col min="1285" max="1285" width="10.7109375" bestFit="1" customWidth="1"/>
    <col min="1286" max="1286" width="14.5703125" customWidth="1"/>
    <col min="1287" max="1287" width="16.28515625" customWidth="1"/>
    <col min="1288" max="1288" width="15.28515625" customWidth="1"/>
    <col min="1289" max="1289" width="16" customWidth="1"/>
    <col min="1290" max="1290" width="14.42578125" customWidth="1"/>
    <col min="1291" max="1291" width="14" customWidth="1"/>
    <col min="1537" max="1537" width="3" customWidth="1"/>
    <col min="1538" max="1538" width="69.85546875" customWidth="1"/>
    <col min="1539" max="1539" width="13.85546875" customWidth="1"/>
    <col min="1540" max="1540" width="9.28515625" customWidth="1"/>
    <col min="1541" max="1541" width="10.7109375" bestFit="1" customWidth="1"/>
    <col min="1542" max="1542" width="14.5703125" customWidth="1"/>
    <col min="1543" max="1543" width="16.28515625" customWidth="1"/>
    <col min="1544" max="1544" width="15.28515625" customWidth="1"/>
    <col min="1545" max="1545" width="16" customWidth="1"/>
    <col min="1546" max="1546" width="14.42578125" customWidth="1"/>
    <col min="1547" max="1547" width="14" customWidth="1"/>
    <col min="1793" max="1793" width="3" customWidth="1"/>
    <col min="1794" max="1794" width="69.85546875" customWidth="1"/>
    <col min="1795" max="1795" width="13.85546875" customWidth="1"/>
    <col min="1796" max="1796" width="9.28515625" customWidth="1"/>
    <col min="1797" max="1797" width="10.7109375" bestFit="1" customWidth="1"/>
    <col min="1798" max="1798" width="14.5703125" customWidth="1"/>
    <col min="1799" max="1799" width="16.28515625" customWidth="1"/>
    <col min="1800" max="1800" width="15.28515625" customWidth="1"/>
    <col min="1801" max="1801" width="16" customWidth="1"/>
    <col min="1802" max="1802" width="14.42578125" customWidth="1"/>
    <col min="1803" max="1803" width="14" customWidth="1"/>
    <col min="2049" max="2049" width="3" customWidth="1"/>
    <col min="2050" max="2050" width="69.85546875" customWidth="1"/>
    <col min="2051" max="2051" width="13.85546875" customWidth="1"/>
    <col min="2052" max="2052" width="9.28515625" customWidth="1"/>
    <col min="2053" max="2053" width="10.7109375" bestFit="1" customWidth="1"/>
    <col min="2054" max="2054" width="14.5703125" customWidth="1"/>
    <col min="2055" max="2055" width="16.28515625" customWidth="1"/>
    <col min="2056" max="2056" width="15.28515625" customWidth="1"/>
    <col min="2057" max="2057" width="16" customWidth="1"/>
    <col min="2058" max="2058" width="14.42578125" customWidth="1"/>
    <col min="2059" max="2059" width="14" customWidth="1"/>
    <col min="2305" max="2305" width="3" customWidth="1"/>
    <col min="2306" max="2306" width="69.85546875" customWidth="1"/>
    <col min="2307" max="2307" width="13.85546875" customWidth="1"/>
    <col min="2308" max="2308" width="9.28515625" customWidth="1"/>
    <col min="2309" max="2309" width="10.7109375" bestFit="1" customWidth="1"/>
    <col min="2310" max="2310" width="14.5703125" customWidth="1"/>
    <col min="2311" max="2311" width="16.28515625" customWidth="1"/>
    <col min="2312" max="2312" width="15.28515625" customWidth="1"/>
    <col min="2313" max="2313" width="16" customWidth="1"/>
    <col min="2314" max="2314" width="14.42578125" customWidth="1"/>
    <col min="2315" max="2315" width="14" customWidth="1"/>
    <col min="2561" max="2561" width="3" customWidth="1"/>
    <col min="2562" max="2562" width="69.85546875" customWidth="1"/>
    <col min="2563" max="2563" width="13.85546875" customWidth="1"/>
    <col min="2564" max="2564" width="9.28515625" customWidth="1"/>
    <col min="2565" max="2565" width="10.7109375" bestFit="1" customWidth="1"/>
    <col min="2566" max="2566" width="14.5703125" customWidth="1"/>
    <col min="2567" max="2567" width="16.28515625" customWidth="1"/>
    <col min="2568" max="2568" width="15.28515625" customWidth="1"/>
    <col min="2569" max="2569" width="16" customWidth="1"/>
    <col min="2570" max="2570" width="14.42578125" customWidth="1"/>
    <col min="2571" max="2571" width="14" customWidth="1"/>
    <col min="2817" max="2817" width="3" customWidth="1"/>
    <col min="2818" max="2818" width="69.85546875" customWidth="1"/>
    <col min="2819" max="2819" width="13.85546875" customWidth="1"/>
    <col min="2820" max="2820" width="9.28515625" customWidth="1"/>
    <col min="2821" max="2821" width="10.7109375" bestFit="1" customWidth="1"/>
    <col min="2822" max="2822" width="14.5703125" customWidth="1"/>
    <col min="2823" max="2823" width="16.28515625" customWidth="1"/>
    <col min="2824" max="2824" width="15.28515625" customWidth="1"/>
    <col min="2825" max="2825" width="16" customWidth="1"/>
    <col min="2826" max="2826" width="14.42578125" customWidth="1"/>
    <col min="2827" max="2827" width="14" customWidth="1"/>
    <col min="3073" max="3073" width="3" customWidth="1"/>
    <col min="3074" max="3074" width="69.85546875" customWidth="1"/>
    <col min="3075" max="3075" width="13.85546875" customWidth="1"/>
    <col min="3076" max="3076" width="9.28515625" customWidth="1"/>
    <col min="3077" max="3077" width="10.7109375" bestFit="1" customWidth="1"/>
    <col min="3078" max="3078" width="14.5703125" customWidth="1"/>
    <col min="3079" max="3079" width="16.28515625" customWidth="1"/>
    <col min="3080" max="3080" width="15.28515625" customWidth="1"/>
    <col min="3081" max="3081" width="16" customWidth="1"/>
    <col min="3082" max="3082" width="14.42578125" customWidth="1"/>
    <col min="3083" max="3083" width="14" customWidth="1"/>
    <col min="3329" max="3329" width="3" customWidth="1"/>
    <col min="3330" max="3330" width="69.85546875" customWidth="1"/>
    <col min="3331" max="3331" width="13.85546875" customWidth="1"/>
    <col min="3332" max="3332" width="9.28515625" customWidth="1"/>
    <col min="3333" max="3333" width="10.7109375" bestFit="1" customWidth="1"/>
    <col min="3334" max="3334" width="14.5703125" customWidth="1"/>
    <col min="3335" max="3335" width="16.28515625" customWidth="1"/>
    <col min="3336" max="3336" width="15.28515625" customWidth="1"/>
    <col min="3337" max="3337" width="16" customWidth="1"/>
    <col min="3338" max="3338" width="14.42578125" customWidth="1"/>
    <col min="3339" max="3339" width="14" customWidth="1"/>
    <col min="3585" max="3585" width="3" customWidth="1"/>
    <col min="3586" max="3586" width="69.85546875" customWidth="1"/>
    <col min="3587" max="3587" width="13.85546875" customWidth="1"/>
    <col min="3588" max="3588" width="9.28515625" customWidth="1"/>
    <col min="3589" max="3589" width="10.7109375" bestFit="1" customWidth="1"/>
    <col min="3590" max="3590" width="14.5703125" customWidth="1"/>
    <col min="3591" max="3591" width="16.28515625" customWidth="1"/>
    <col min="3592" max="3592" width="15.28515625" customWidth="1"/>
    <col min="3593" max="3593" width="16" customWidth="1"/>
    <col min="3594" max="3594" width="14.42578125" customWidth="1"/>
    <col min="3595" max="3595" width="14" customWidth="1"/>
    <col min="3841" max="3841" width="3" customWidth="1"/>
    <col min="3842" max="3842" width="69.85546875" customWidth="1"/>
    <col min="3843" max="3843" width="13.85546875" customWidth="1"/>
    <col min="3844" max="3844" width="9.28515625" customWidth="1"/>
    <col min="3845" max="3845" width="10.7109375" bestFit="1" customWidth="1"/>
    <col min="3846" max="3846" width="14.5703125" customWidth="1"/>
    <col min="3847" max="3847" width="16.28515625" customWidth="1"/>
    <col min="3848" max="3848" width="15.28515625" customWidth="1"/>
    <col min="3849" max="3849" width="16" customWidth="1"/>
    <col min="3850" max="3850" width="14.42578125" customWidth="1"/>
    <col min="3851" max="3851" width="14" customWidth="1"/>
    <col min="4097" max="4097" width="3" customWidth="1"/>
    <col min="4098" max="4098" width="69.85546875" customWidth="1"/>
    <col min="4099" max="4099" width="13.85546875" customWidth="1"/>
    <col min="4100" max="4100" width="9.28515625" customWidth="1"/>
    <col min="4101" max="4101" width="10.7109375" bestFit="1" customWidth="1"/>
    <col min="4102" max="4102" width="14.5703125" customWidth="1"/>
    <col min="4103" max="4103" width="16.28515625" customWidth="1"/>
    <col min="4104" max="4104" width="15.28515625" customWidth="1"/>
    <col min="4105" max="4105" width="16" customWidth="1"/>
    <col min="4106" max="4106" width="14.42578125" customWidth="1"/>
    <col min="4107" max="4107" width="14" customWidth="1"/>
    <col min="4353" max="4353" width="3" customWidth="1"/>
    <col min="4354" max="4354" width="69.85546875" customWidth="1"/>
    <col min="4355" max="4355" width="13.85546875" customWidth="1"/>
    <col min="4356" max="4356" width="9.28515625" customWidth="1"/>
    <col min="4357" max="4357" width="10.7109375" bestFit="1" customWidth="1"/>
    <col min="4358" max="4358" width="14.5703125" customWidth="1"/>
    <col min="4359" max="4359" width="16.28515625" customWidth="1"/>
    <col min="4360" max="4360" width="15.28515625" customWidth="1"/>
    <col min="4361" max="4361" width="16" customWidth="1"/>
    <col min="4362" max="4362" width="14.42578125" customWidth="1"/>
    <col min="4363" max="4363" width="14" customWidth="1"/>
    <col min="4609" max="4609" width="3" customWidth="1"/>
    <col min="4610" max="4610" width="69.85546875" customWidth="1"/>
    <col min="4611" max="4611" width="13.85546875" customWidth="1"/>
    <col min="4612" max="4612" width="9.28515625" customWidth="1"/>
    <col min="4613" max="4613" width="10.7109375" bestFit="1" customWidth="1"/>
    <col min="4614" max="4614" width="14.5703125" customWidth="1"/>
    <col min="4615" max="4615" width="16.28515625" customWidth="1"/>
    <col min="4616" max="4616" width="15.28515625" customWidth="1"/>
    <col min="4617" max="4617" width="16" customWidth="1"/>
    <col min="4618" max="4618" width="14.42578125" customWidth="1"/>
    <col min="4619" max="4619" width="14" customWidth="1"/>
    <col min="4865" max="4865" width="3" customWidth="1"/>
    <col min="4866" max="4866" width="69.85546875" customWidth="1"/>
    <col min="4867" max="4867" width="13.85546875" customWidth="1"/>
    <col min="4868" max="4868" width="9.28515625" customWidth="1"/>
    <col min="4869" max="4869" width="10.7109375" bestFit="1" customWidth="1"/>
    <col min="4870" max="4870" width="14.5703125" customWidth="1"/>
    <col min="4871" max="4871" width="16.28515625" customWidth="1"/>
    <col min="4872" max="4872" width="15.28515625" customWidth="1"/>
    <col min="4873" max="4873" width="16" customWidth="1"/>
    <col min="4874" max="4874" width="14.42578125" customWidth="1"/>
    <col min="4875" max="4875" width="14" customWidth="1"/>
    <col min="5121" max="5121" width="3" customWidth="1"/>
    <col min="5122" max="5122" width="69.85546875" customWidth="1"/>
    <col min="5123" max="5123" width="13.85546875" customWidth="1"/>
    <col min="5124" max="5124" width="9.28515625" customWidth="1"/>
    <col min="5125" max="5125" width="10.7109375" bestFit="1" customWidth="1"/>
    <col min="5126" max="5126" width="14.5703125" customWidth="1"/>
    <col min="5127" max="5127" width="16.28515625" customWidth="1"/>
    <col min="5128" max="5128" width="15.28515625" customWidth="1"/>
    <col min="5129" max="5129" width="16" customWidth="1"/>
    <col min="5130" max="5130" width="14.42578125" customWidth="1"/>
    <col min="5131" max="5131" width="14" customWidth="1"/>
    <col min="5377" max="5377" width="3" customWidth="1"/>
    <col min="5378" max="5378" width="69.85546875" customWidth="1"/>
    <col min="5379" max="5379" width="13.85546875" customWidth="1"/>
    <col min="5380" max="5380" width="9.28515625" customWidth="1"/>
    <col min="5381" max="5381" width="10.7109375" bestFit="1" customWidth="1"/>
    <col min="5382" max="5382" width="14.5703125" customWidth="1"/>
    <col min="5383" max="5383" width="16.28515625" customWidth="1"/>
    <col min="5384" max="5384" width="15.28515625" customWidth="1"/>
    <col min="5385" max="5385" width="16" customWidth="1"/>
    <col min="5386" max="5386" width="14.42578125" customWidth="1"/>
    <col min="5387" max="5387" width="14" customWidth="1"/>
    <col min="5633" max="5633" width="3" customWidth="1"/>
    <col min="5634" max="5634" width="69.85546875" customWidth="1"/>
    <col min="5635" max="5635" width="13.85546875" customWidth="1"/>
    <col min="5636" max="5636" width="9.28515625" customWidth="1"/>
    <col min="5637" max="5637" width="10.7109375" bestFit="1" customWidth="1"/>
    <col min="5638" max="5638" width="14.5703125" customWidth="1"/>
    <col min="5639" max="5639" width="16.28515625" customWidth="1"/>
    <col min="5640" max="5640" width="15.28515625" customWidth="1"/>
    <col min="5641" max="5641" width="16" customWidth="1"/>
    <col min="5642" max="5642" width="14.42578125" customWidth="1"/>
    <col min="5643" max="5643" width="14" customWidth="1"/>
    <col min="5889" max="5889" width="3" customWidth="1"/>
    <col min="5890" max="5890" width="69.85546875" customWidth="1"/>
    <col min="5891" max="5891" width="13.85546875" customWidth="1"/>
    <col min="5892" max="5892" width="9.28515625" customWidth="1"/>
    <col min="5893" max="5893" width="10.7109375" bestFit="1" customWidth="1"/>
    <col min="5894" max="5894" width="14.5703125" customWidth="1"/>
    <col min="5895" max="5895" width="16.28515625" customWidth="1"/>
    <col min="5896" max="5896" width="15.28515625" customWidth="1"/>
    <col min="5897" max="5897" width="16" customWidth="1"/>
    <col min="5898" max="5898" width="14.42578125" customWidth="1"/>
    <col min="5899" max="5899" width="14" customWidth="1"/>
    <col min="6145" max="6145" width="3" customWidth="1"/>
    <col min="6146" max="6146" width="69.85546875" customWidth="1"/>
    <col min="6147" max="6147" width="13.85546875" customWidth="1"/>
    <col min="6148" max="6148" width="9.28515625" customWidth="1"/>
    <col min="6149" max="6149" width="10.7109375" bestFit="1" customWidth="1"/>
    <col min="6150" max="6150" width="14.5703125" customWidth="1"/>
    <col min="6151" max="6151" width="16.28515625" customWidth="1"/>
    <col min="6152" max="6152" width="15.28515625" customWidth="1"/>
    <col min="6153" max="6153" width="16" customWidth="1"/>
    <col min="6154" max="6154" width="14.42578125" customWidth="1"/>
    <col min="6155" max="6155" width="14" customWidth="1"/>
    <col min="6401" max="6401" width="3" customWidth="1"/>
    <col min="6402" max="6402" width="69.85546875" customWidth="1"/>
    <col min="6403" max="6403" width="13.85546875" customWidth="1"/>
    <col min="6404" max="6404" width="9.28515625" customWidth="1"/>
    <col min="6405" max="6405" width="10.7109375" bestFit="1" customWidth="1"/>
    <col min="6406" max="6406" width="14.5703125" customWidth="1"/>
    <col min="6407" max="6407" width="16.28515625" customWidth="1"/>
    <col min="6408" max="6408" width="15.28515625" customWidth="1"/>
    <col min="6409" max="6409" width="16" customWidth="1"/>
    <col min="6410" max="6410" width="14.42578125" customWidth="1"/>
    <col min="6411" max="6411" width="14" customWidth="1"/>
    <col min="6657" max="6657" width="3" customWidth="1"/>
    <col min="6658" max="6658" width="69.85546875" customWidth="1"/>
    <col min="6659" max="6659" width="13.85546875" customWidth="1"/>
    <col min="6660" max="6660" width="9.28515625" customWidth="1"/>
    <col min="6661" max="6661" width="10.7109375" bestFit="1" customWidth="1"/>
    <col min="6662" max="6662" width="14.5703125" customWidth="1"/>
    <col min="6663" max="6663" width="16.28515625" customWidth="1"/>
    <col min="6664" max="6664" width="15.28515625" customWidth="1"/>
    <col min="6665" max="6665" width="16" customWidth="1"/>
    <col min="6666" max="6666" width="14.42578125" customWidth="1"/>
    <col min="6667" max="6667" width="14" customWidth="1"/>
    <col min="6913" max="6913" width="3" customWidth="1"/>
    <col min="6914" max="6914" width="69.85546875" customWidth="1"/>
    <col min="6915" max="6915" width="13.85546875" customWidth="1"/>
    <col min="6916" max="6916" width="9.28515625" customWidth="1"/>
    <col min="6917" max="6917" width="10.7109375" bestFit="1" customWidth="1"/>
    <col min="6918" max="6918" width="14.5703125" customWidth="1"/>
    <col min="6919" max="6919" width="16.28515625" customWidth="1"/>
    <col min="6920" max="6920" width="15.28515625" customWidth="1"/>
    <col min="6921" max="6921" width="16" customWidth="1"/>
    <col min="6922" max="6922" width="14.42578125" customWidth="1"/>
    <col min="6923" max="6923" width="14" customWidth="1"/>
    <col min="7169" max="7169" width="3" customWidth="1"/>
    <col min="7170" max="7170" width="69.85546875" customWidth="1"/>
    <col min="7171" max="7171" width="13.85546875" customWidth="1"/>
    <col min="7172" max="7172" width="9.28515625" customWidth="1"/>
    <col min="7173" max="7173" width="10.7109375" bestFit="1" customWidth="1"/>
    <col min="7174" max="7174" width="14.5703125" customWidth="1"/>
    <col min="7175" max="7175" width="16.28515625" customWidth="1"/>
    <col min="7176" max="7176" width="15.28515625" customWidth="1"/>
    <col min="7177" max="7177" width="16" customWidth="1"/>
    <col min="7178" max="7178" width="14.42578125" customWidth="1"/>
    <col min="7179" max="7179" width="14" customWidth="1"/>
    <col min="7425" max="7425" width="3" customWidth="1"/>
    <col min="7426" max="7426" width="69.85546875" customWidth="1"/>
    <col min="7427" max="7427" width="13.85546875" customWidth="1"/>
    <col min="7428" max="7428" width="9.28515625" customWidth="1"/>
    <col min="7429" max="7429" width="10.7109375" bestFit="1" customWidth="1"/>
    <col min="7430" max="7430" width="14.5703125" customWidth="1"/>
    <col min="7431" max="7431" width="16.28515625" customWidth="1"/>
    <col min="7432" max="7432" width="15.28515625" customWidth="1"/>
    <col min="7433" max="7433" width="16" customWidth="1"/>
    <col min="7434" max="7434" width="14.42578125" customWidth="1"/>
    <col min="7435" max="7435" width="14" customWidth="1"/>
    <col min="7681" max="7681" width="3" customWidth="1"/>
    <col min="7682" max="7682" width="69.85546875" customWidth="1"/>
    <col min="7683" max="7683" width="13.85546875" customWidth="1"/>
    <col min="7684" max="7684" width="9.28515625" customWidth="1"/>
    <col min="7685" max="7685" width="10.7109375" bestFit="1" customWidth="1"/>
    <col min="7686" max="7686" width="14.5703125" customWidth="1"/>
    <col min="7687" max="7687" width="16.28515625" customWidth="1"/>
    <col min="7688" max="7688" width="15.28515625" customWidth="1"/>
    <col min="7689" max="7689" width="16" customWidth="1"/>
    <col min="7690" max="7690" width="14.42578125" customWidth="1"/>
    <col min="7691" max="7691" width="14" customWidth="1"/>
    <col min="7937" max="7937" width="3" customWidth="1"/>
    <col min="7938" max="7938" width="69.85546875" customWidth="1"/>
    <col min="7939" max="7939" width="13.85546875" customWidth="1"/>
    <col min="7940" max="7940" width="9.28515625" customWidth="1"/>
    <col min="7941" max="7941" width="10.7109375" bestFit="1" customWidth="1"/>
    <col min="7942" max="7942" width="14.5703125" customWidth="1"/>
    <col min="7943" max="7943" width="16.28515625" customWidth="1"/>
    <col min="7944" max="7944" width="15.28515625" customWidth="1"/>
    <col min="7945" max="7945" width="16" customWidth="1"/>
    <col min="7946" max="7946" width="14.42578125" customWidth="1"/>
    <col min="7947" max="7947" width="14" customWidth="1"/>
    <col min="8193" max="8193" width="3" customWidth="1"/>
    <col min="8194" max="8194" width="69.85546875" customWidth="1"/>
    <col min="8195" max="8195" width="13.85546875" customWidth="1"/>
    <col min="8196" max="8196" width="9.28515625" customWidth="1"/>
    <col min="8197" max="8197" width="10.7109375" bestFit="1" customWidth="1"/>
    <col min="8198" max="8198" width="14.5703125" customWidth="1"/>
    <col min="8199" max="8199" width="16.28515625" customWidth="1"/>
    <col min="8200" max="8200" width="15.28515625" customWidth="1"/>
    <col min="8201" max="8201" width="16" customWidth="1"/>
    <col min="8202" max="8202" width="14.42578125" customWidth="1"/>
    <col min="8203" max="8203" width="14" customWidth="1"/>
    <col min="8449" max="8449" width="3" customWidth="1"/>
    <col min="8450" max="8450" width="69.85546875" customWidth="1"/>
    <col min="8451" max="8451" width="13.85546875" customWidth="1"/>
    <col min="8452" max="8452" width="9.28515625" customWidth="1"/>
    <col min="8453" max="8453" width="10.7109375" bestFit="1" customWidth="1"/>
    <col min="8454" max="8454" width="14.5703125" customWidth="1"/>
    <col min="8455" max="8455" width="16.28515625" customWidth="1"/>
    <col min="8456" max="8456" width="15.28515625" customWidth="1"/>
    <col min="8457" max="8457" width="16" customWidth="1"/>
    <col min="8458" max="8458" width="14.42578125" customWidth="1"/>
    <col min="8459" max="8459" width="14" customWidth="1"/>
    <col min="8705" max="8705" width="3" customWidth="1"/>
    <col min="8706" max="8706" width="69.85546875" customWidth="1"/>
    <col min="8707" max="8707" width="13.85546875" customWidth="1"/>
    <col min="8708" max="8708" width="9.28515625" customWidth="1"/>
    <col min="8709" max="8709" width="10.7109375" bestFit="1" customWidth="1"/>
    <col min="8710" max="8710" width="14.5703125" customWidth="1"/>
    <col min="8711" max="8711" width="16.28515625" customWidth="1"/>
    <col min="8712" max="8712" width="15.28515625" customWidth="1"/>
    <col min="8713" max="8713" width="16" customWidth="1"/>
    <col min="8714" max="8714" width="14.42578125" customWidth="1"/>
    <col min="8715" max="8715" width="14" customWidth="1"/>
    <col min="8961" max="8961" width="3" customWidth="1"/>
    <col min="8962" max="8962" width="69.85546875" customWidth="1"/>
    <col min="8963" max="8963" width="13.85546875" customWidth="1"/>
    <col min="8964" max="8964" width="9.28515625" customWidth="1"/>
    <col min="8965" max="8965" width="10.7109375" bestFit="1" customWidth="1"/>
    <col min="8966" max="8966" width="14.5703125" customWidth="1"/>
    <col min="8967" max="8967" width="16.28515625" customWidth="1"/>
    <col min="8968" max="8968" width="15.28515625" customWidth="1"/>
    <col min="8969" max="8969" width="16" customWidth="1"/>
    <col min="8970" max="8970" width="14.42578125" customWidth="1"/>
    <col min="8971" max="8971" width="14" customWidth="1"/>
    <col min="9217" max="9217" width="3" customWidth="1"/>
    <col min="9218" max="9218" width="69.85546875" customWidth="1"/>
    <col min="9219" max="9219" width="13.85546875" customWidth="1"/>
    <col min="9220" max="9220" width="9.28515625" customWidth="1"/>
    <col min="9221" max="9221" width="10.7109375" bestFit="1" customWidth="1"/>
    <col min="9222" max="9222" width="14.5703125" customWidth="1"/>
    <col min="9223" max="9223" width="16.28515625" customWidth="1"/>
    <col min="9224" max="9224" width="15.28515625" customWidth="1"/>
    <col min="9225" max="9225" width="16" customWidth="1"/>
    <col min="9226" max="9226" width="14.42578125" customWidth="1"/>
    <col min="9227" max="9227" width="14" customWidth="1"/>
    <col min="9473" max="9473" width="3" customWidth="1"/>
    <col min="9474" max="9474" width="69.85546875" customWidth="1"/>
    <col min="9475" max="9475" width="13.85546875" customWidth="1"/>
    <col min="9476" max="9476" width="9.28515625" customWidth="1"/>
    <col min="9477" max="9477" width="10.7109375" bestFit="1" customWidth="1"/>
    <col min="9478" max="9478" width="14.5703125" customWidth="1"/>
    <col min="9479" max="9479" width="16.28515625" customWidth="1"/>
    <col min="9480" max="9480" width="15.28515625" customWidth="1"/>
    <col min="9481" max="9481" width="16" customWidth="1"/>
    <col min="9482" max="9482" width="14.42578125" customWidth="1"/>
    <col min="9483" max="9483" width="14" customWidth="1"/>
    <col min="9729" max="9729" width="3" customWidth="1"/>
    <col min="9730" max="9730" width="69.85546875" customWidth="1"/>
    <col min="9731" max="9731" width="13.85546875" customWidth="1"/>
    <col min="9732" max="9732" width="9.28515625" customWidth="1"/>
    <col min="9733" max="9733" width="10.7109375" bestFit="1" customWidth="1"/>
    <col min="9734" max="9734" width="14.5703125" customWidth="1"/>
    <col min="9735" max="9735" width="16.28515625" customWidth="1"/>
    <col min="9736" max="9736" width="15.28515625" customWidth="1"/>
    <col min="9737" max="9737" width="16" customWidth="1"/>
    <col min="9738" max="9738" width="14.42578125" customWidth="1"/>
    <col min="9739" max="9739" width="14" customWidth="1"/>
    <col min="9985" max="9985" width="3" customWidth="1"/>
    <col min="9986" max="9986" width="69.85546875" customWidth="1"/>
    <col min="9987" max="9987" width="13.85546875" customWidth="1"/>
    <col min="9988" max="9988" width="9.28515625" customWidth="1"/>
    <col min="9989" max="9989" width="10.7109375" bestFit="1" customWidth="1"/>
    <col min="9990" max="9990" width="14.5703125" customWidth="1"/>
    <col min="9991" max="9991" width="16.28515625" customWidth="1"/>
    <col min="9992" max="9992" width="15.28515625" customWidth="1"/>
    <col min="9993" max="9993" width="16" customWidth="1"/>
    <col min="9994" max="9994" width="14.42578125" customWidth="1"/>
    <col min="9995" max="9995" width="14" customWidth="1"/>
    <col min="10241" max="10241" width="3" customWidth="1"/>
    <col min="10242" max="10242" width="69.85546875" customWidth="1"/>
    <col min="10243" max="10243" width="13.85546875" customWidth="1"/>
    <col min="10244" max="10244" width="9.28515625" customWidth="1"/>
    <col min="10245" max="10245" width="10.7109375" bestFit="1" customWidth="1"/>
    <col min="10246" max="10246" width="14.5703125" customWidth="1"/>
    <col min="10247" max="10247" width="16.28515625" customWidth="1"/>
    <col min="10248" max="10248" width="15.28515625" customWidth="1"/>
    <col min="10249" max="10249" width="16" customWidth="1"/>
    <col min="10250" max="10250" width="14.42578125" customWidth="1"/>
    <col min="10251" max="10251" width="14" customWidth="1"/>
    <col min="10497" max="10497" width="3" customWidth="1"/>
    <col min="10498" max="10498" width="69.85546875" customWidth="1"/>
    <col min="10499" max="10499" width="13.85546875" customWidth="1"/>
    <col min="10500" max="10500" width="9.28515625" customWidth="1"/>
    <col min="10501" max="10501" width="10.7109375" bestFit="1" customWidth="1"/>
    <col min="10502" max="10502" width="14.5703125" customWidth="1"/>
    <col min="10503" max="10503" width="16.28515625" customWidth="1"/>
    <col min="10504" max="10504" width="15.28515625" customWidth="1"/>
    <col min="10505" max="10505" width="16" customWidth="1"/>
    <col min="10506" max="10506" width="14.42578125" customWidth="1"/>
    <col min="10507" max="10507" width="14" customWidth="1"/>
    <col min="10753" max="10753" width="3" customWidth="1"/>
    <col min="10754" max="10754" width="69.85546875" customWidth="1"/>
    <col min="10755" max="10755" width="13.85546875" customWidth="1"/>
    <col min="10756" max="10756" width="9.28515625" customWidth="1"/>
    <col min="10757" max="10757" width="10.7109375" bestFit="1" customWidth="1"/>
    <col min="10758" max="10758" width="14.5703125" customWidth="1"/>
    <col min="10759" max="10759" width="16.28515625" customWidth="1"/>
    <col min="10760" max="10760" width="15.28515625" customWidth="1"/>
    <col min="10761" max="10761" width="16" customWidth="1"/>
    <col min="10762" max="10762" width="14.42578125" customWidth="1"/>
    <col min="10763" max="10763" width="14" customWidth="1"/>
    <col min="11009" max="11009" width="3" customWidth="1"/>
    <col min="11010" max="11010" width="69.85546875" customWidth="1"/>
    <col min="11011" max="11011" width="13.85546875" customWidth="1"/>
    <col min="11012" max="11012" width="9.28515625" customWidth="1"/>
    <col min="11013" max="11013" width="10.7109375" bestFit="1" customWidth="1"/>
    <col min="11014" max="11014" width="14.5703125" customWidth="1"/>
    <col min="11015" max="11015" width="16.28515625" customWidth="1"/>
    <col min="11016" max="11016" width="15.28515625" customWidth="1"/>
    <col min="11017" max="11017" width="16" customWidth="1"/>
    <col min="11018" max="11018" width="14.42578125" customWidth="1"/>
    <col min="11019" max="11019" width="14" customWidth="1"/>
    <col min="11265" max="11265" width="3" customWidth="1"/>
    <col min="11266" max="11266" width="69.85546875" customWidth="1"/>
    <col min="11267" max="11267" width="13.85546875" customWidth="1"/>
    <col min="11268" max="11268" width="9.28515625" customWidth="1"/>
    <col min="11269" max="11269" width="10.7109375" bestFit="1" customWidth="1"/>
    <col min="11270" max="11270" width="14.5703125" customWidth="1"/>
    <col min="11271" max="11271" width="16.28515625" customWidth="1"/>
    <col min="11272" max="11272" width="15.28515625" customWidth="1"/>
    <col min="11273" max="11273" width="16" customWidth="1"/>
    <col min="11274" max="11274" width="14.42578125" customWidth="1"/>
    <col min="11275" max="11275" width="14" customWidth="1"/>
    <col min="11521" max="11521" width="3" customWidth="1"/>
    <col min="11522" max="11522" width="69.85546875" customWidth="1"/>
    <col min="11523" max="11523" width="13.85546875" customWidth="1"/>
    <col min="11524" max="11524" width="9.28515625" customWidth="1"/>
    <col min="11525" max="11525" width="10.7109375" bestFit="1" customWidth="1"/>
    <col min="11526" max="11526" width="14.5703125" customWidth="1"/>
    <col min="11527" max="11527" width="16.28515625" customWidth="1"/>
    <col min="11528" max="11528" width="15.28515625" customWidth="1"/>
    <col min="11529" max="11529" width="16" customWidth="1"/>
    <col min="11530" max="11530" width="14.42578125" customWidth="1"/>
    <col min="11531" max="11531" width="14" customWidth="1"/>
    <col min="11777" max="11777" width="3" customWidth="1"/>
    <col min="11778" max="11778" width="69.85546875" customWidth="1"/>
    <col min="11779" max="11779" width="13.85546875" customWidth="1"/>
    <col min="11780" max="11780" width="9.28515625" customWidth="1"/>
    <col min="11781" max="11781" width="10.7109375" bestFit="1" customWidth="1"/>
    <col min="11782" max="11782" width="14.5703125" customWidth="1"/>
    <col min="11783" max="11783" width="16.28515625" customWidth="1"/>
    <col min="11784" max="11784" width="15.28515625" customWidth="1"/>
    <col min="11785" max="11785" width="16" customWidth="1"/>
    <col min="11786" max="11786" width="14.42578125" customWidth="1"/>
    <col min="11787" max="11787" width="14" customWidth="1"/>
    <col min="12033" max="12033" width="3" customWidth="1"/>
    <col min="12034" max="12034" width="69.85546875" customWidth="1"/>
    <col min="12035" max="12035" width="13.85546875" customWidth="1"/>
    <col min="12036" max="12036" width="9.28515625" customWidth="1"/>
    <col min="12037" max="12037" width="10.7109375" bestFit="1" customWidth="1"/>
    <col min="12038" max="12038" width="14.5703125" customWidth="1"/>
    <col min="12039" max="12039" width="16.28515625" customWidth="1"/>
    <col min="12040" max="12040" width="15.28515625" customWidth="1"/>
    <col min="12041" max="12041" width="16" customWidth="1"/>
    <col min="12042" max="12042" width="14.42578125" customWidth="1"/>
    <col min="12043" max="12043" width="14" customWidth="1"/>
    <col min="12289" max="12289" width="3" customWidth="1"/>
    <col min="12290" max="12290" width="69.85546875" customWidth="1"/>
    <col min="12291" max="12291" width="13.85546875" customWidth="1"/>
    <col min="12292" max="12292" width="9.28515625" customWidth="1"/>
    <col min="12293" max="12293" width="10.7109375" bestFit="1" customWidth="1"/>
    <col min="12294" max="12294" width="14.5703125" customWidth="1"/>
    <col min="12295" max="12295" width="16.28515625" customWidth="1"/>
    <col min="12296" max="12296" width="15.28515625" customWidth="1"/>
    <col min="12297" max="12297" width="16" customWidth="1"/>
    <col min="12298" max="12298" width="14.42578125" customWidth="1"/>
    <col min="12299" max="12299" width="14" customWidth="1"/>
    <col min="12545" max="12545" width="3" customWidth="1"/>
    <col min="12546" max="12546" width="69.85546875" customWidth="1"/>
    <col min="12547" max="12547" width="13.85546875" customWidth="1"/>
    <col min="12548" max="12548" width="9.28515625" customWidth="1"/>
    <col min="12549" max="12549" width="10.7109375" bestFit="1" customWidth="1"/>
    <col min="12550" max="12550" width="14.5703125" customWidth="1"/>
    <col min="12551" max="12551" width="16.28515625" customWidth="1"/>
    <col min="12552" max="12552" width="15.28515625" customWidth="1"/>
    <col min="12553" max="12553" width="16" customWidth="1"/>
    <col min="12554" max="12554" width="14.42578125" customWidth="1"/>
    <col min="12555" max="12555" width="14" customWidth="1"/>
    <col min="12801" max="12801" width="3" customWidth="1"/>
    <col min="12802" max="12802" width="69.85546875" customWidth="1"/>
    <col min="12803" max="12803" width="13.85546875" customWidth="1"/>
    <col min="12804" max="12804" width="9.28515625" customWidth="1"/>
    <col min="12805" max="12805" width="10.7109375" bestFit="1" customWidth="1"/>
    <col min="12806" max="12806" width="14.5703125" customWidth="1"/>
    <col min="12807" max="12807" width="16.28515625" customWidth="1"/>
    <col min="12808" max="12808" width="15.28515625" customWidth="1"/>
    <col min="12809" max="12809" width="16" customWidth="1"/>
    <col min="12810" max="12810" width="14.42578125" customWidth="1"/>
    <col min="12811" max="12811" width="14" customWidth="1"/>
    <col min="13057" max="13057" width="3" customWidth="1"/>
    <col min="13058" max="13058" width="69.85546875" customWidth="1"/>
    <col min="13059" max="13059" width="13.85546875" customWidth="1"/>
    <col min="13060" max="13060" width="9.28515625" customWidth="1"/>
    <col min="13061" max="13061" width="10.7109375" bestFit="1" customWidth="1"/>
    <col min="13062" max="13062" width="14.5703125" customWidth="1"/>
    <col min="13063" max="13063" width="16.28515625" customWidth="1"/>
    <col min="13064" max="13064" width="15.28515625" customWidth="1"/>
    <col min="13065" max="13065" width="16" customWidth="1"/>
    <col min="13066" max="13066" width="14.42578125" customWidth="1"/>
    <col min="13067" max="13067" width="14" customWidth="1"/>
    <col min="13313" max="13313" width="3" customWidth="1"/>
    <col min="13314" max="13314" width="69.85546875" customWidth="1"/>
    <col min="13315" max="13315" width="13.85546875" customWidth="1"/>
    <col min="13316" max="13316" width="9.28515625" customWidth="1"/>
    <col min="13317" max="13317" width="10.7109375" bestFit="1" customWidth="1"/>
    <col min="13318" max="13318" width="14.5703125" customWidth="1"/>
    <col min="13319" max="13319" width="16.28515625" customWidth="1"/>
    <col min="13320" max="13320" width="15.28515625" customWidth="1"/>
    <col min="13321" max="13321" width="16" customWidth="1"/>
    <col min="13322" max="13322" width="14.42578125" customWidth="1"/>
    <col min="13323" max="13323" width="14" customWidth="1"/>
    <col min="13569" max="13569" width="3" customWidth="1"/>
    <col min="13570" max="13570" width="69.85546875" customWidth="1"/>
    <col min="13571" max="13571" width="13.85546875" customWidth="1"/>
    <col min="13572" max="13572" width="9.28515625" customWidth="1"/>
    <col min="13573" max="13573" width="10.7109375" bestFit="1" customWidth="1"/>
    <col min="13574" max="13574" width="14.5703125" customWidth="1"/>
    <col min="13575" max="13575" width="16.28515625" customWidth="1"/>
    <col min="13576" max="13576" width="15.28515625" customWidth="1"/>
    <col min="13577" max="13577" width="16" customWidth="1"/>
    <col min="13578" max="13578" width="14.42578125" customWidth="1"/>
    <col min="13579" max="13579" width="14" customWidth="1"/>
    <col min="13825" max="13825" width="3" customWidth="1"/>
    <col min="13826" max="13826" width="69.85546875" customWidth="1"/>
    <col min="13827" max="13827" width="13.85546875" customWidth="1"/>
    <col min="13828" max="13828" width="9.28515625" customWidth="1"/>
    <col min="13829" max="13829" width="10.7109375" bestFit="1" customWidth="1"/>
    <col min="13830" max="13830" width="14.5703125" customWidth="1"/>
    <col min="13831" max="13831" width="16.28515625" customWidth="1"/>
    <col min="13832" max="13832" width="15.28515625" customWidth="1"/>
    <col min="13833" max="13833" width="16" customWidth="1"/>
    <col min="13834" max="13834" width="14.42578125" customWidth="1"/>
    <col min="13835" max="13835" width="14" customWidth="1"/>
    <col min="14081" max="14081" width="3" customWidth="1"/>
    <col min="14082" max="14082" width="69.85546875" customWidth="1"/>
    <col min="14083" max="14083" width="13.85546875" customWidth="1"/>
    <col min="14084" max="14084" width="9.28515625" customWidth="1"/>
    <col min="14085" max="14085" width="10.7109375" bestFit="1" customWidth="1"/>
    <col min="14086" max="14086" width="14.5703125" customWidth="1"/>
    <col min="14087" max="14087" width="16.28515625" customWidth="1"/>
    <col min="14088" max="14088" width="15.28515625" customWidth="1"/>
    <col min="14089" max="14089" width="16" customWidth="1"/>
    <col min="14090" max="14090" width="14.42578125" customWidth="1"/>
    <col min="14091" max="14091" width="14" customWidth="1"/>
    <col min="14337" max="14337" width="3" customWidth="1"/>
    <col min="14338" max="14338" width="69.85546875" customWidth="1"/>
    <col min="14339" max="14339" width="13.85546875" customWidth="1"/>
    <col min="14340" max="14340" width="9.28515625" customWidth="1"/>
    <col min="14341" max="14341" width="10.7109375" bestFit="1" customWidth="1"/>
    <col min="14342" max="14342" width="14.5703125" customWidth="1"/>
    <col min="14343" max="14343" width="16.28515625" customWidth="1"/>
    <col min="14344" max="14344" width="15.28515625" customWidth="1"/>
    <col min="14345" max="14345" width="16" customWidth="1"/>
    <col min="14346" max="14346" width="14.42578125" customWidth="1"/>
    <col min="14347" max="14347" width="14" customWidth="1"/>
    <col min="14593" max="14593" width="3" customWidth="1"/>
    <col min="14594" max="14594" width="69.85546875" customWidth="1"/>
    <col min="14595" max="14595" width="13.85546875" customWidth="1"/>
    <col min="14596" max="14596" width="9.28515625" customWidth="1"/>
    <col min="14597" max="14597" width="10.7109375" bestFit="1" customWidth="1"/>
    <col min="14598" max="14598" width="14.5703125" customWidth="1"/>
    <col min="14599" max="14599" width="16.28515625" customWidth="1"/>
    <col min="14600" max="14600" width="15.28515625" customWidth="1"/>
    <col min="14601" max="14601" width="16" customWidth="1"/>
    <col min="14602" max="14602" width="14.42578125" customWidth="1"/>
    <col min="14603" max="14603" width="14" customWidth="1"/>
    <col min="14849" max="14849" width="3" customWidth="1"/>
    <col min="14850" max="14850" width="69.85546875" customWidth="1"/>
    <col min="14851" max="14851" width="13.85546875" customWidth="1"/>
    <col min="14852" max="14852" width="9.28515625" customWidth="1"/>
    <col min="14853" max="14853" width="10.7109375" bestFit="1" customWidth="1"/>
    <col min="14854" max="14854" width="14.5703125" customWidth="1"/>
    <col min="14855" max="14855" width="16.28515625" customWidth="1"/>
    <col min="14856" max="14856" width="15.28515625" customWidth="1"/>
    <col min="14857" max="14857" width="16" customWidth="1"/>
    <col min="14858" max="14858" width="14.42578125" customWidth="1"/>
    <col min="14859" max="14859" width="14" customWidth="1"/>
    <col min="15105" max="15105" width="3" customWidth="1"/>
    <col min="15106" max="15106" width="69.85546875" customWidth="1"/>
    <col min="15107" max="15107" width="13.85546875" customWidth="1"/>
    <col min="15108" max="15108" width="9.28515625" customWidth="1"/>
    <col min="15109" max="15109" width="10.7109375" bestFit="1" customWidth="1"/>
    <col min="15110" max="15110" width="14.5703125" customWidth="1"/>
    <col min="15111" max="15111" width="16.28515625" customWidth="1"/>
    <col min="15112" max="15112" width="15.28515625" customWidth="1"/>
    <col min="15113" max="15113" width="16" customWidth="1"/>
    <col min="15114" max="15114" width="14.42578125" customWidth="1"/>
    <col min="15115" max="15115" width="14" customWidth="1"/>
    <col min="15361" max="15361" width="3" customWidth="1"/>
    <col min="15362" max="15362" width="69.85546875" customWidth="1"/>
    <col min="15363" max="15363" width="13.85546875" customWidth="1"/>
    <col min="15364" max="15364" width="9.28515625" customWidth="1"/>
    <col min="15365" max="15365" width="10.7109375" bestFit="1" customWidth="1"/>
    <col min="15366" max="15366" width="14.5703125" customWidth="1"/>
    <col min="15367" max="15367" width="16.28515625" customWidth="1"/>
    <col min="15368" max="15368" width="15.28515625" customWidth="1"/>
    <col min="15369" max="15369" width="16" customWidth="1"/>
    <col min="15370" max="15370" width="14.42578125" customWidth="1"/>
    <col min="15371" max="15371" width="14" customWidth="1"/>
    <col min="15617" max="15617" width="3" customWidth="1"/>
    <col min="15618" max="15618" width="69.85546875" customWidth="1"/>
    <col min="15619" max="15619" width="13.85546875" customWidth="1"/>
    <col min="15620" max="15620" width="9.28515625" customWidth="1"/>
    <col min="15621" max="15621" width="10.7109375" bestFit="1" customWidth="1"/>
    <col min="15622" max="15622" width="14.5703125" customWidth="1"/>
    <col min="15623" max="15623" width="16.28515625" customWidth="1"/>
    <col min="15624" max="15624" width="15.28515625" customWidth="1"/>
    <col min="15625" max="15625" width="16" customWidth="1"/>
    <col min="15626" max="15626" width="14.42578125" customWidth="1"/>
    <col min="15627" max="15627" width="14" customWidth="1"/>
    <col min="15873" max="15873" width="3" customWidth="1"/>
    <col min="15874" max="15874" width="69.85546875" customWidth="1"/>
    <col min="15875" max="15875" width="13.85546875" customWidth="1"/>
    <col min="15876" max="15876" width="9.28515625" customWidth="1"/>
    <col min="15877" max="15877" width="10.7109375" bestFit="1" customWidth="1"/>
    <col min="15878" max="15878" width="14.5703125" customWidth="1"/>
    <col min="15879" max="15879" width="16.28515625" customWidth="1"/>
    <col min="15880" max="15880" width="15.28515625" customWidth="1"/>
    <col min="15881" max="15881" width="16" customWidth="1"/>
    <col min="15882" max="15882" width="14.42578125" customWidth="1"/>
    <col min="15883" max="15883" width="14" customWidth="1"/>
    <col min="16129" max="16129" width="3" customWidth="1"/>
    <col min="16130" max="16130" width="69.85546875" customWidth="1"/>
    <col min="16131" max="16131" width="13.85546875" customWidth="1"/>
    <col min="16132" max="16132" width="9.28515625" customWidth="1"/>
    <col min="16133" max="16133" width="10.7109375" bestFit="1" customWidth="1"/>
    <col min="16134" max="16134" width="14.5703125" customWidth="1"/>
    <col min="16135" max="16135" width="16.28515625" customWidth="1"/>
    <col min="16136" max="16136" width="15.28515625" customWidth="1"/>
    <col min="16137" max="16137" width="16" customWidth="1"/>
    <col min="16138" max="16138" width="14.42578125" customWidth="1"/>
    <col min="16139" max="16139" width="14" customWidth="1"/>
  </cols>
  <sheetData>
    <row r="1" spans="1:11" ht="15.75" customHeight="1" x14ac:dyDescent="0.25">
      <c r="D1" s="107" t="s">
        <v>0</v>
      </c>
      <c r="E1" s="107"/>
      <c r="F1" s="107"/>
      <c r="G1" s="107"/>
      <c r="H1" s="107"/>
      <c r="I1" s="98"/>
      <c r="J1" s="98"/>
      <c r="K1" s="98"/>
    </row>
    <row r="2" spans="1:11" ht="81.75" customHeight="1" x14ac:dyDescent="0.25">
      <c r="D2" s="108" t="s">
        <v>203</v>
      </c>
      <c r="E2" s="108"/>
      <c r="F2" s="108"/>
      <c r="G2" s="108"/>
      <c r="H2" s="108"/>
      <c r="I2" s="98"/>
      <c r="J2" s="99"/>
      <c r="K2" s="99"/>
    </row>
    <row r="3" spans="1:11" ht="21" customHeight="1" x14ac:dyDescent="0.25">
      <c r="F3" s="109" t="s">
        <v>204</v>
      </c>
      <c r="G3" s="109"/>
      <c r="H3" s="109"/>
    </row>
    <row r="4" spans="1:11" ht="30" customHeight="1" x14ac:dyDescent="0.25">
      <c r="A4" s="100"/>
      <c r="B4" s="110" t="s">
        <v>1</v>
      </c>
      <c r="C4" s="110"/>
      <c r="D4" s="110"/>
      <c r="E4" s="110"/>
      <c r="F4" s="110"/>
      <c r="G4" s="110"/>
      <c r="H4" s="110"/>
      <c r="I4" s="100"/>
      <c r="J4" s="100"/>
      <c r="K4" s="100"/>
    </row>
    <row r="5" spans="1:11" ht="55.5" customHeight="1" x14ac:dyDescent="0.25">
      <c r="B5" s="111" t="s">
        <v>205</v>
      </c>
      <c r="C5" s="111"/>
      <c r="D5" s="111"/>
      <c r="E5" s="111"/>
      <c r="F5" s="111"/>
      <c r="G5" s="111"/>
      <c r="H5" s="111"/>
      <c r="I5" s="100"/>
      <c r="J5" s="100"/>
      <c r="K5" s="100"/>
    </row>
    <row r="6" spans="1:11" ht="29.25" customHeight="1" x14ac:dyDescent="0.25">
      <c r="B6" s="1"/>
      <c r="C6" s="1"/>
      <c r="D6" s="1"/>
      <c r="E6" s="1"/>
      <c r="F6" s="1"/>
      <c r="G6" s="2"/>
      <c r="H6" s="2" t="s">
        <v>2</v>
      </c>
      <c r="I6" s="2"/>
      <c r="J6" s="2"/>
    </row>
    <row r="7" spans="1:11" ht="63" x14ac:dyDescent="0.25">
      <c r="B7" s="46" t="s">
        <v>199</v>
      </c>
      <c r="C7" s="47" t="s">
        <v>200</v>
      </c>
      <c r="D7" s="46" t="s">
        <v>201</v>
      </c>
      <c r="E7" s="46" t="s">
        <v>252</v>
      </c>
      <c r="F7" s="46" t="s">
        <v>3</v>
      </c>
      <c r="G7" s="46" t="s">
        <v>202</v>
      </c>
      <c r="H7" s="46" t="s">
        <v>4</v>
      </c>
      <c r="I7" s="2"/>
      <c r="J7" s="2"/>
    </row>
    <row r="8" spans="1:11" ht="15.75" x14ac:dyDescent="0.25">
      <c r="B8" s="46">
        <v>1</v>
      </c>
      <c r="C8" s="47">
        <v>2</v>
      </c>
      <c r="D8" s="46">
        <v>3</v>
      </c>
      <c r="E8" s="46">
        <v>4</v>
      </c>
      <c r="F8" s="46">
        <v>5</v>
      </c>
      <c r="G8" s="46">
        <v>6</v>
      </c>
      <c r="H8" s="46">
        <v>7</v>
      </c>
      <c r="I8" s="2"/>
      <c r="J8" s="2"/>
    </row>
    <row r="9" spans="1:11" ht="29.25" customHeight="1" x14ac:dyDescent="0.25">
      <c r="B9" s="43" t="s">
        <v>5</v>
      </c>
      <c r="C9" s="44" t="s">
        <v>6</v>
      </c>
      <c r="D9" s="45"/>
      <c r="E9" s="35">
        <f>E10+E13+E15+E18+E32+E37+E40+E47+E49+E59+E78+E83</f>
        <v>158610.6</v>
      </c>
      <c r="F9" s="35">
        <f>F10+F13+F15+F18+F32+F37+F40+F47+F49+F59+F78+F83</f>
        <v>158610.6</v>
      </c>
      <c r="G9" s="35">
        <f>G10+G13+G15+G18+G32+G37+G40+G47+G49+G59+G78+G83</f>
        <v>148847.70000000001</v>
      </c>
      <c r="H9" s="4">
        <f>G9/F9*100</f>
        <v>93.844736732601731</v>
      </c>
      <c r="I9" s="101"/>
      <c r="J9" s="101"/>
    </row>
    <row r="10" spans="1:11" ht="29.25" customHeight="1" x14ac:dyDescent="0.25">
      <c r="B10" s="31" t="s">
        <v>206</v>
      </c>
      <c r="C10" s="12">
        <v>6100555490</v>
      </c>
      <c r="D10" s="45"/>
      <c r="E10" s="35">
        <f>E11+E12</f>
        <v>5159.2</v>
      </c>
      <c r="F10" s="35">
        <f>F11+F12</f>
        <v>5159.2</v>
      </c>
      <c r="G10" s="35">
        <f>G11+G12</f>
        <v>5159.2</v>
      </c>
      <c r="H10" s="7">
        <f t="shared" ref="H10:H73" si="0">G10/F10*100</f>
        <v>100</v>
      </c>
    </row>
    <row r="11" spans="1:11" ht="35.25" customHeight="1" x14ac:dyDescent="0.25">
      <c r="B11" s="9" t="s">
        <v>15</v>
      </c>
      <c r="C11" s="12">
        <v>6100555490</v>
      </c>
      <c r="D11" s="12">
        <v>100</v>
      </c>
      <c r="E11" s="30">
        <v>2988.2</v>
      </c>
      <c r="F11" s="30">
        <v>2988.2</v>
      </c>
      <c r="G11" s="30">
        <v>2988.2</v>
      </c>
      <c r="H11" s="7">
        <f t="shared" si="0"/>
        <v>100</v>
      </c>
    </row>
    <row r="12" spans="1:11" ht="15.75" x14ac:dyDescent="0.25">
      <c r="B12" s="51" t="s">
        <v>12</v>
      </c>
      <c r="C12" s="12">
        <v>6100555490</v>
      </c>
      <c r="D12" s="52">
        <v>500</v>
      </c>
      <c r="E12" s="53">
        <v>2171</v>
      </c>
      <c r="F12" s="53">
        <v>2171</v>
      </c>
      <c r="G12" s="53">
        <v>2171</v>
      </c>
      <c r="H12" s="7">
        <f t="shared" si="0"/>
        <v>100</v>
      </c>
    </row>
    <row r="13" spans="1:11" ht="31.5" x14ac:dyDescent="0.25">
      <c r="B13" s="54" t="s">
        <v>22</v>
      </c>
      <c r="C13" s="55">
        <v>6100062700</v>
      </c>
      <c r="D13" s="49"/>
      <c r="E13" s="30">
        <f>E14</f>
        <v>823.7</v>
      </c>
      <c r="F13" s="30">
        <f>F14</f>
        <v>823.7</v>
      </c>
      <c r="G13" s="30">
        <f>G14</f>
        <v>123.6</v>
      </c>
      <c r="H13" s="7">
        <f t="shared" si="0"/>
        <v>15.005463154060944</v>
      </c>
    </row>
    <row r="14" spans="1:11" ht="31.5" x14ac:dyDescent="0.25">
      <c r="B14" s="42" t="s">
        <v>7</v>
      </c>
      <c r="C14" s="55">
        <v>6100062700</v>
      </c>
      <c r="D14" s="27">
        <v>200</v>
      </c>
      <c r="E14" s="30">
        <v>823.7</v>
      </c>
      <c r="F14" s="30">
        <v>823.7</v>
      </c>
      <c r="G14" s="30">
        <v>123.6</v>
      </c>
      <c r="H14" s="7">
        <f t="shared" si="0"/>
        <v>15.005463154060944</v>
      </c>
    </row>
    <row r="15" spans="1:11" ht="15.75" x14ac:dyDescent="0.25">
      <c r="B15" s="37" t="s">
        <v>28</v>
      </c>
      <c r="C15" s="38" t="s">
        <v>29</v>
      </c>
      <c r="D15" s="32"/>
      <c r="E15" s="30">
        <f t="shared" ref="E15:G16" si="1">E16</f>
        <v>23148.6</v>
      </c>
      <c r="F15" s="30">
        <f t="shared" si="1"/>
        <v>23148.6</v>
      </c>
      <c r="G15" s="30">
        <f t="shared" si="1"/>
        <v>22840</v>
      </c>
      <c r="H15" s="7">
        <f t="shared" si="0"/>
        <v>98.666874022619083</v>
      </c>
    </row>
    <row r="16" spans="1:11" ht="47.25" x14ac:dyDescent="0.25">
      <c r="B16" s="39" t="s">
        <v>30</v>
      </c>
      <c r="C16" s="38" t="s">
        <v>31</v>
      </c>
      <c r="D16" s="32"/>
      <c r="E16" s="30">
        <f t="shared" si="1"/>
        <v>23148.6</v>
      </c>
      <c r="F16" s="30">
        <f t="shared" si="1"/>
        <v>23148.6</v>
      </c>
      <c r="G16" s="30">
        <f t="shared" si="1"/>
        <v>22840</v>
      </c>
      <c r="H16" s="7">
        <f t="shared" si="0"/>
        <v>98.666874022619083</v>
      </c>
    </row>
    <row r="17" spans="2:8" ht="15.75" x14ac:dyDescent="0.25">
      <c r="B17" s="37" t="s">
        <v>32</v>
      </c>
      <c r="C17" s="38" t="s">
        <v>31</v>
      </c>
      <c r="D17" s="32" t="s">
        <v>33</v>
      </c>
      <c r="E17" s="30">
        <v>23148.6</v>
      </c>
      <c r="F17" s="30">
        <v>23148.6</v>
      </c>
      <c r="G17" s="30">
        <v>22840</v>
      </c>
      <c r="H17" s="7">
        <f t="shared" si="0"/>
        <v>98.666874022619083</v>
      </c>
    </row>
    <row r="18" spans="2:8" ht="63" x14ac:dyDescent="0.25">
      <c r="B18" s="56" t="s">
        <v>9</v>
      </c>
      <c r="C18" s="38" t="s">
        <v>10</v>
      </c>
      <c r="D18" s="32"/>
      <c r="E18" s="30">
        <f>E19+E24+E27+E29+E22</f>
        <v>2705.9</v>
      </c>
      <c r="F18" s="30">
        <f>F19+F24+F27+F29+F22</f>
        <v>2705.9</v>
      </c>
      <c r="G18" s="30">
        <f>G19+G24+G27+G29+G22</f>
        <v>2585.6</v>
      </c>
      <c r="H18" s="7">
        <f t="shared" si="0"/>
        <v>95.554159429395014</v>
      </c>
    </row>
    <row r="19" spans="2:8" ht="31.5" x14ac:dyDescent="0.25">
      <c r="B19" s="42" t="s">
        <v>11</v>
      </c>
      <c r="C19" s="12">
        <v>6100061100</v>
      </c>
      <c r="D19" s="32"/>
      <c r="E19" s="30">
        <f>E21+E20</f>
        <v>230.5</v>
      </c>
      <c r="F19" s="30">
        <f>F21+F20</f>
        <v>230.5</v>
      </c>
      <c r="G19" s="30">
        <f>G21+G20</f>
        <v>230.5</v>
      </c>
      <c r="H19" s="7">
        <f t="shared" si="0"/>
        <v>100</v>
      </c>
    </row>
    <row r="20" spans="2:8" ht="31.5" x14ac:dyDescent="0.25">
      <c r="B20" s="42" t="s">
        <v>7</v>
      </c>
      <c r="C20" s="12">
        <v>6100061100</v>
      </c>
      <c r="D20" s="32" t="s">
        <v>8</v>
      </c>
      <c r="E20" s="30">
        <v>32.5</v>
      </c>
      <c r="F20" s="30">
        <v>32.5</v>
      </c>
      <c r="G20" s="30">
        <v>32.5</v>
      </c>
      <c r="H20" s="7">
        <f t="shared" si="0"/>
        <v>100</v>
      </c>
    </row>
    <row r="21" spans="2:8" ht="15.75" x14ac:dyDescent="0.25">
      <c r="B21" s="37" t="s">
        <v>12</v>
      </c>
      <c r="C21" s="12">
        <v>6100061100</v>
      </c>
      <c r="D21" s="32" t="s">
        <v>13</v>
      </c>
      <c r="E21" s="57">
        <v>198</v>
      </c>
      <c r="F21" s="57">
        <v>198</v>
      </c>
      <c r="G21" s="57">
        <v>198</v>
      </c>
      <c r="H21" s="7">
        <f t="shared" si="0"/>
        <v>100</v>
      </c>
    </row>
    <row r="22" spans="2:8" ht="78.75" x14ac:dyDescent="0.25">
      <c r="B22" s="34" t="s">
        <v>21</v>
      </c>
      <c r="C22" s="11">
        <v>6100061500</v>
      </c>
      <c r="D22" s="27"/>
      <c r="E22" s="30">
        <f>E23</f>
        <v>0.5</v>
      </c>
      <c r="F22" s="30">
        <f>F23</f>
        <v>0.5</v>
      </c>
      <c r="G22" s="30">
        <f>G23</f>
        <v>0.5</v>
      </c>
      <c r="H22" s="7">
        <f t="shared" si="0"/>
        <v>100</v>
      </c>
    </row>
    <row r="23" spans="2:8" ht="31.5" x14ac:dyDescent="0.25">
      <c r="B23" s="42" t="s">
        <v>7</v>
      </c>
      <c r="C23" s="11">
        <v>6100061500</v>
      </c>
      <c r="D23" s="27">
        <v>200</v>
      </c>
      <c r="E23" s="30">
        <v>0.5</v>
      </c>
      <c r="F23" s="30">
        <v>0.5</v>
      </c>
      <c r="G23" s="30">
        <v>0.5</v>
      </c>
      <c r="H23" s="7">
        <f t="shared" si="0"/>
        <v>100</v>
      </c>
    </row>
    <row r="24" spans="2:8" ht="47.25" x14ac:dyDescent="0.25">
      <c r="B24" s="58" t="s">
        <v>14</v>
      </c>
      <c r="C24" s="12">
        <v>6100061200</v>
      </c>
      <c r="D24" s="32"/>
      <c r="E24" s="30">
        <f>E25+E26</f>
        <v>780.7</v>
      </c>
      <c r="F24" s="30">
        <f>F25+F26</f>
        <v>780.7</v>
      </c>
      <c r="G24" s="30">
        <f>G25+G26</f>
        <v>780.7</v>
      </c>
      <c r="H24" s="7">
        <f t="shared" si="0"/>
        <v>100</v>
      </c>
    </row>
    <row r="25" spans="2:8" ht="63" x14ac:dyDescent="0.25">
      <c r="B25" s="58" t="s">
        <v>15</v>
      </c>
      <c r="C25" s="12">
        <v>6100061200</v>
      </c>
      <c r="D25" s="32" t="s">
        <v>16</v>
      </c>
      <c r="E25" s="30">
        <v>766</v>
      </c>
      <c r="F25" s="30">
        <v>766</v>
      </c>
      <c r="G25" s="30">
        <v>766</v>
      </c>
      <c r="H25" s="7">
        <f t="shared" si="0"/>
        <v>100</v>
      </c>
    </row>
    <row r="26" spans="2:8" ht="31.5" x14ac:dyDescent="0.25">
      <c r="B26" s="42" t="s">
        <v>7</v>
      </c>
      <c r="C26" s="12">
        <v>6100061200</v>
      </c>
      <c r="D26" s="32" t="s">
        <v>8</v>
      </c>
      <c r="E26" s="30">
        <v>14.7</v>
      </c>
      <c r="F26" s="30">
        <v>14.7</v>
      </c>
      <c r="G26" s="30">
        <v>14.7</v>
      </c>
      <c r="H26" s="7">
        <f t="shared" si="0"/>
        <v>100</v>
      </c>
    </row>
    <row r="27" spans="2:8" ht="31.5" x14ac:dyDescent="0.25">
      <c r="B27" s="56" t="s">
        <v>17</v>
      </c>
      <c r="C27" s="38" t="s">
        <v>18</v>
      </c>
      <c r="D27" s="32"/>
      <c r="E27" s="30">
        <f>E28</f>
        <v>900</v>
      </c>
      <c r="F27" s="30">
        <f>F28</f>
        <v>900</v>
      </c>
      <c r="G27" s="30">
        <f>G28</f>
        <v>779.7</v>
      </c>
      <c r="H27" s="7">
        <f t="shared" si="0"/>
        <v>86.63333333333334</v>
      </c>
    </row>
    <row r="28" spans="2:8" ht="63" x14ac:dyDescent="0.25">
      <c r="B28" s="58" t="s">
        <v>15</v>
      </c>
      <c r="C28" s="38" t="s">
        <v>18</v>
      </c>
      <c r="D28" s="32" t="s">
        <v>16</v>
      </c>
      <c r="E28" s="30">
        <v>900</v>
      </c>
      <c r="F28" s="30">
        <v>900</v>
      </c>
      <c r="G28" s="30">
        <v>779.7</v>
      </c>
      <c r="H28" s="7">
        <f t="shared" si="0"/>
        <v>86.63333333333334</v>
      </c>
    </row>
    <row r="29" spans="2:8" ht="31.5" x14ac:dyDescent="0.25">
      <c r="B29" s="56" t="s">
        <v>19</v>
      </c>
      <c r="C29" s="38" t="s">
        <v>20</v>
      </c>
      <c r="D29" s="32"/>
      <c r="E29" s="41">
        <f>E30+E31</f>
        <v>794.19999999999993</v>
      </c>
      <c r="F29" s="41">
        <f>F30+F31</f>
        <v>794.19999999999993</v>
      </c>
      <c r="G29" s="41">
        <f>G30+G31</f>
        <v>794.19999999999993</v>
      </c>
      <c r="H29" s="7">
        <f t="shared" si="0"/>
        <v>100</v>
      </c>
    </row>
    <row r="30" spans="2:8" ht="63" x14ac:dyDescent="0.25">
      <c r="B30" s="58" t="s">
        <v>15</v>
      </c>
      <c r="C30" s="38" t="s">
        <v>20</v>
      </c>
      <c r="D30" s="32" t="s">
        <v>16</v>
      </c>
      <c r="E30" s="41">
        <v>781.4</v>
      </c>
      <c r="F30" s="41">
        <v>781.4</v>
      </c>
      <c r="G30" s="41">
        <v>781.4</v>
      </c>
      <c r="H30" s="7">
        <f t="shared" si="0"/>
        <v>100</v>
      </c>
    </row>
    <row r="31" spans="2:8" ht="15.75" x14ac:dyDescent="0.25">
      <c r="B31" s="58"/>
      <c r="C31" s="38" t="s">
        <v>20</v>
      </c>
      <c r="D31" s="32" t="s">
        <v>8</v>
      </c>
      <c r="E31" s="41">
        <v>12.8</v>
      </c>
      <c r="F31" s="41">
        <v>12.8</v>
      </c>
      <c r="G31" s="41">
        <v>12.8</v>
      </c>
      <c r="H31" s="7">
        <f t="shared" si="0"/>
        <v>100</v>
      </c>
    </row>
    <row r="32" spans="2:8" ht="15.75" x14ac:dyDescent="0.25">
      <c r="B32" s="42" t="s">
        <v>23</v>
      </c>
      <c r="C32" s="38" t="s">
        <v>24</v>
      </c>
      <c r="D32" s="32"/>
      <c r="E32" s="41">
        <f>E33+E36</f>
        <v>26743.9</v>
      </c>
      <c r="F32" s="41">
        <f>F33+F36</f>
        <v>26743.9</v>
      </c>
      <c r="G32" s="41">
        <f>G33+G36</f>
        <v>26743.9</v>
      </c>
      <c r="H32" s="7">
        <f t="shared" si="0"/>
        <v>100</v>
      </c>
    </row>
    <row r="33" spans="2:8" ht="31.5" x14ac:dyDescent="0.25">
      <c r="B33" s="42" t="s">
        <v>25</v>
      </c>
      <c r="C33" s="38" t="s">
        <v>26</v>
      </c>
      <c r="D33" s="32"/>
      <c r="E33" s="41">
        <f>E34</f>
        <v>14563</v>
      </c>
      <c r="F33" s="41">
        <f>F34</f>
        <v>14563</v>
      </c>
      <c r="G33" s="41">
        <f>G34</f>
        <v>14563</v>
      </c>
      <c r="H33" s="7">
        <f t="shared" si="0"/>
        <v>100</v>
      </c>
    </row>
    <row r="34" spans="2:8" ht="15.75" x14ac:dyDescent="0.25">
      <c r="B34" s="42" t="s">
        <v>12</v>
      </c>
      <c r="C34" s="38" t="s">
        <v>26</v>
      </c>
      <c r="D34" s="32" t="s">
        <v>13</v>
      </c>
      <c r="E34" s="41">
        <v>14563</v>
      </c>
      <c r="F34" s="41">
        <v>14563</v>
      </c>
      <c r="G34" s="41">
        <v>14563</v>
      </c>
      <c r="H34" s="7">
        <f t="shared" si="0"/>
        <v>100</v>
      </c>
    </row>
    <row r="35" spans="2:8" ht="15.75" x14ac:dyDescent="0.25">
      <c r="B35" s="59" t="s">
        <v>27</v>
      </c>
      <c r="C35" s="12">
        <v>6107000030</v>
      </c>
      <c r="D35" s="12"/>
      <c r="E35" s="13">
        <f>E36</f>
        <v>12180.9</v>
      </c>
      <c r="F35" s="13">
        <f>F36</f>
        <v>12180.9</v>
      </c>
      <c r="G35" s="13">
        <f>G36</f>
        <v>12180.9</v>
      </c>
      <c r="H35" s="7">
        <f t="shared" si="0"/>
        <v>100</v>
      </c>
    </row>
    <row r="36" spans="2:8" ht="31.5" x14ac:dyDescent="0.25">
      <c r="B36" s="60" t="s">
        <v>207</v>
      </c>
      <c r="C36" s="12">
        <v>6107000030</v>
      </c>
      <c r="D36" s="12">
        <v>500</v>
      </c>
      <c r="E36" s="13">
        <v>12180.9</v>
      </c>
      <c r="F36" s="13">
        <v>12180.9</v>
      </c>
      <c r="G36" s="13">
        <v>12180.9</v>
      </c>
      <c r="H36" s="7">
        <f t="shared" si="0"/>
        <v>100</v>
      </c>
    </row>
    <row r="37" spans="2:8" ht="31.5" x14ac:dyDescent="0.25">
      <c r="B37" s="61" t="s">
        <v>34</v>
      </c>
      <c r="C37" s="62" t="s">
        <v>35</v>
      </c>
      <c r="D37" s="45"/>
      <c r="E37" s="35">
        <f t="shared" ref="E37:G38" si="2">E38</f>
        <v>1893.1</v>
      </c>
      <c r="F37" s="35">
        <f t="shared" si="2"/>
        <v>1893.1</v>
      </c>
      <c r="G37" s="35">
        <f t="shared" si="2"/>
        <v>1893.1</v>
      </c>
      <c r="H37" s="4">
        <f t="shared" si="0"/>
        <v>100</v>
      </c>
    </row>
    <row r="38" spans="2:8" ht="15.75" x14ac:dyDescent="0.25">
      <c r="B38" s="56" t="s">
        <v>36</v>
      </c>
      <c r="C38" s="63" t="s">
        <v>37</v>
      </c>
      <c r="D38" s="32"/>
      <c r="E38" s="30">
        <f t="shared" si="2"/>
        <v>1893.1</v>
      </c>
      <c r="F38" s="30">
        <f t="shared" si="2"/>
        <v>1893.1</v>
      </c>
      <c r="G38" s="30">
        <f t="shared" si="2"/>
        <v>1893.1</v>
      </c>
      <c r="H38" s="7">
        <f t="shared" si="0"/>
        <v>100</v>
      </c>
    </row>
    <row r="39" spans="2:8" ht="63" x14ac:dyDescent="0.25">
      <c r="B39" s="9" t="s">
        <v>15</v>
      </c>
      <c r="C39" s="19" t="s">
        <v>37</v>
      </c>
      <c r="D39" s="18" t="s">
        <v>16</v>
      </c>
      <c r="E39" s="13">
        <v>1893.1</v>
      </c>
      <c r="F39" s="13">
        <v>1893.1</v>
      </c>
      <c r="G39" s="13">
        <v>1893.1</v>
      </c>
      <c r="H39" s="7">
        <f t="shared" si="0"/>
        <v>100</v>
      </c>
    </row>
    <row r="40" spans="2:8" ht="31.5" x14ac:dyDescent="0.25">
      <c r="B40" s="64" t="s">
        <v>38</v>
      </c>
      <c r="C40" s="3" t="s">
        <v>39</v>
      </c>
      <c r="D40" s="50"/>
      <c r="E40" s="16">
        <f>E41+E43</f>
        <v>5199.7000000000007</v>
      </c>
      <c r="F40" s="16">
        <f>F41+F43</f>
        <v>5199.7000000000007</v>
      </c>
      <c r="G40" s="16">
        <f>G41+G43</f>
        <v>5199.6000000000004</v>
      </c>
      <c r="H40" s="4">
        <f t="shared" si="0"/>
        <v>99.99807681212377</v>
      </c>
    </row>
    <row r="41" spans="2:8" ht="31.5" x14ac:dyDescent="0.25">
      <c r="B41" s="65" t="s">
        <v>40</v>
      </c>
      <c r="C41" s="6" t="s">
        <v>41</v>
      </c>
      <c r="D41" s="18"/>
      <c r="E41" s="13">
        <f>E42</f>
        <v>1904.6</v>
      </c>
      <c r="F41" s="13">
        <f>F42</f>
        <v>1904.6</v>
      </c>
      <c r="G41" s="13">
        <f>G42</f>
        <v>1904.6</v>
      </c>
      <c r="H41" s="7">
        <f t="shared" si="0"/>
        <v>100</v>
      </c>
    </row>
    <row r="42" spans="2:8" ht="63" x14ac:dyDescent="0.25">
      <c r="B42" s="9" t="s">
        <v>15</v>
      </c>
      <c r="C42" s="19" t="s">
        <v>41</v>
      </c>
      <c r="D42" s="18" t="s">
        <v>16</v>
      </c>
      <c r="E42" s="13">
        <v>1904.6</v>
      </c>
      <c r="F42" s="13">
        <v>1904.6</v>
      </c>
      <c r="G42" s="13">
        <v>1904.6</v>
      </c>
      <c r="H42" s="7">
        <f t="shared" si="0"/>
        <v>100</v>
      </c>
    </row>
    <row r="43" spans="2:8" ht="15.75" x14ac:dyDescent="0.25">
      <c r="B43" s="65" t="s">
        <v>42</v>
      </c>
      <c r="C43" s="6" t="s">
        <v>43</v>
      </c>
      <c r="D43" s="18"/>
      <c r="E43" s="13">
        <f>E44+E45+E46</f>
        <v>3295.1000000000004</v>
      </c>
      <c r="F43" s="13">
        <f>F44+F45+F46</f>
        <v>3295.1000000000004</v>
      </c>
      <c r="G43" s="13">
        <f>G44+G45+G46</f>
        <v>3295.0000000000005</v>
      </c>
      <c r="H43" s="7">
        <f t="shared" si="0"/>
        <v>99.996965190737768</v>
      </c>
    </row>
    <row r="44" spans="2:8" ht="63" x14ac:dyDescent="0.25">
      <c r="B44" s="9" t="s">
        <v>15</v>
      </c>
      <c r="C44" s="6" t="s">
        <v>43</v>
      </c>
      <c r="D44" s="18" t="s">
        <v>16</v>
      </c>
      <c r="E44" s="13">
        <v>2763.3</v>
      </c>
      <c r="F44" s="13">
        <v>2763.3</v>
      </c>
      <c r="G44" s="13">
        <v>2763.3</v>
      </c>
      <c r="H44" s="7">
        <f t="shared" si="0"/>
        <v>100</v>
      </c>
    </row>
    <row r="45" spans="2:8" ht="31.5" x14ac:dyDescent="0.25">
      <c r="B45" s="22" t="s">
        <v>7</v>
      </c>
      <c r="C45" s="6" t="s">
        <v>43</v>
      </c>
      <c r="D45" s="18" t="s">
        <v>8</v>
      </c>
      <c r="E45" s="13">
        <v>520.5</v>
      </c>
      <c r="F45" s="13">
        <v>520.5</v>
      </c>
      <c r="G45" s="13">
        <v>520.4</v>
      </c>
      <c r="H45" s="7">
        <f t="shared" si="0"/>
        <v>99.980787704130634</v>
      </c>
    </row>
    <row r="46" spans="2:8" ht="15.75" x14ac:dyDescent="0.25">
      <c r="B46" s="21" t="s">
        <v>44</v>
      </c>
      <c r="C46" s="6" t="s">
        <v>43</v>
      </c>
      <c r="D46" s="18" t="s">
        <v>45</v>
      </c>
      <c r="E46" s="13">
        <v>11.3</v>
      </c>
      <c r="F46" s="13">
        <v>11.3</v>
      </c>
      <c r="G46" s="13">
        <v>11.3</v>
      </c>
      <c r="H46" s="7">
        <f t="shared" si="0"/>
        <v>100</v>
      </c>
    </row>
    <row r="47" spans="2:8" ht="31.5" x14ac:dyDescent="0.25">
      <c r="B47" s="42" t="s">
        <v>46</v>
      </c>
      <c r="C47" s="66">
        <v>6130000800</v>
      </c>
      <c r="D47" s="27"/>
      <c r="E47" s="13">
        <f>E48</f>
        <v>58</v>
      </c>
      <c r="F47" s="13">
        <f>F48</f>
        <v>58</v>
      </c>
      <c r="G47" s="13">
        <f>G48</f>
        <v>58</v>
      </c>
      <c r="H47" s="7">
        <f t="shared" si="0"/>
        <v>100</v>
      </c>
    </row>
    <row r="48" spans="2:8" ht="15.75" x14ac:dyDescent="0.25">
      <c r="B48" s="40" t="s">
        <v>44</v>
      </c>
      <c r="C48" s="66">
        <v>6130000800</v>
      </c>
      <c r="D48" s="27">
        <v>800</v>
      </c>
      <c r="E48" s="13">
        <v>58</v>
      </c>
      <c r="F48" s="13">
        <v>58</v>
      </c>
      <c r="G48" s="13">
        <v>58</v>
      </c>
      <c r="H48" s="4">
        <f t="shared" si="0"/>
        <v>100</v>
      </c>
    </row>
    <row r="49" spans="2:8" ht="29.25" customHeight="1" x14ac:dyDescent="0.25">
      <c r="B49" s="64" t="s">
        <v>47</v>
      </c>
      <c r="C49" s="3" t="s">
        <v>48</v>
      </c>
      <c r="D49" s="50"/>
      <c r="E49" s="16">
        <f>E50+E52+E56</f>
        <v>3461.3999999999996</v>
      </c>
      <c r="F49" s="16">
        <f>F50+F52+F56</f>
        <v>3461.3999999999996</v>
      </c>
      <c r="G49" s="16">
        <f>G50+G52+G56</f>
        <v>3461.3</v>
      </c>
      <c r="H49" s="7">
        <f t="shared" si="0"/>
        <v>99.997110995550955</v>
      </c>
    </row>
    <row r="50" spans="2:8" ht="31.5" x14ac:dyDescent="0.25">
      <c r="B50" s="65" t="s">
        <v>49</v>
      </c>
      <c r="C50" s="6" t="s">
        <v>50</v>
      </c>
      <c r="D50" s="18"/>
      <c r="E50" s="13">
        <f>E51</f>
        <v>1476.3</v>
      </c>
      <c r="F50" s="13">
        <f>F51</f>
        <v>1476.3</v>
      </c>
      <c r="G50" s="13">
        <f>G51</f>
        <v>1476.3</v>
      </c>
      <c r="H50" s="7">
        <f t="shared" si="0"/>
        <v>100</v>
      </c>
    </row>
    <row r="51" spans="2:8" ht="63" x14ac:dyDescent="0.25">
      <c r="B51" s="9" t="s">
        <v>15</v>
      </c>
      <c r="C51" s="6" t="s">
        <v>50</v>
      </c>
      <c r="D51" s="18" t="s">
        <v>16</v>
      </c>
      <c r="E51" s="13">
        <v>1476.3</v>
      </c>
      <c r="F51" s="13">
        <v>1476.3</v>
      </c>
      <c r="G51" s="13">
        <v>1476.3</v>
      </c>
      <c r="H51" s="7">
        <f t="shared" si="0"/>
        <v>100</v>
      </c>
    </row>
    <row r="52" spans="2:8" ht="15.75" x14ac:dyDescent="0.25">
      <c r="B52" s="65" t="s">
        <v>42</v>
      </c>
      <c r="C52" s="6" t="s">
        <v>51</v>
      </c>
      <c r="D52" s="18"/>
      <c r="E52" s="13">
        <f>E53+E54+E55</f>
        <v>1264.5999999999999</v>
      </c>
      <c r="F52" s="13">
        <f>F53+F54+F55</f>
        <v>1264.5999999999999</v>
      </c>
      <c r="G52" s="13">
        <f>G53+G54+G55</f>
        <v>1264.5</v>
      </c>
      <c r="H52" s="7">
        <f t="shared" si="0"/>
        <v>99.992092361220941</v>
      </c>
    </row>
    <row r="53" spans="2:8" ht="63" x14ac:dyDescent="0.25">
      <c r="B53" s="9" t="s">
        <v>15</v>
      </c>
      <c r="C53" s="6" t="s">
        <v>51</v>
      </c>
      <c r="D53" s="18" t="s">
        <v>16</v>
      </c>
      <c r="E53" s="13">
        <v>1036</v>
      </c>
      <c r="F53" s="13">
        <v>1036</v>
      </c>
      <c r="G53" s="13">
        <v>1036</v>
      </c>
      <c r="H53" s="7">
        <f t="shared" si="0"/>
        <v>100</v>
      </c>
    </row>
    <row r="54" spans="2:8" ht="31.5" x14ac:dyDescent="0.25">
      <c r="B54" s="22" t="s">
        <v>7</v>
      </c>
      <c r="C54" s="6" t="s">
        <v>51</v>
      </c>
      <c r="D54" s="18" t="s">
        <v>8</v>
      </c>
      <c r="E54" s="13">
        <v>217.5</v>
      </c>
      <c r="F54" s="13">
        <v>217.5</v>
      </c>
      <c r="G54" s="13">
        <v>217.4</v>
      </c>
      <c r="H54" s="7">
        <f t="shared" si="0"/>
        <v>99.954022988505756</v>
      </c>
    </row>
    <row r="55" spans="2:8" ht="15.75" x14ac:dyDescent="0.25">
      <c r="B55" s="21" t="s">
        <v>44</v>
      </c>
      <c r="C55" s="6" t="s">
        <v>51</v>
      </c>
      <c r="D55" s="18" t="s">
        <v>45</v>
      </c>
      <c r="E55" s="13">
        <v>11.1</v>
      </c>
      <c r="F55" s="13">
        <v>11.1</v>
      </c>
      <c r="G55" s="13">
        <v>11.1</v>
      </c>
      <c r="H55" s="7">
        <f t="shared" si="0"/>
        <v>100</v>
      </c>
    </row>
    <row r="56" spans="2:8" ht="47.25" x14ac:dyDescent="0.25">
      <c r="B56" s="67" t="s">
        <v>52</v>
      </c>
      <c r="C56" s="12">
        <v>6140000410</v>
      </c>
      <c r="D56" s="12"/>
      <c r="E56" s="13">
        <f>E57+E58</f>
        <v>720.5</v>
      </c>
      <c r="F56" s="13">
        <f>F57+F58</f>
        <v>720.5</v>
      </c>
      <c r="G56" s="13">
        <f>G57+G58</f>
        <v>720.5</v>
      </c>
      <c r="H56" s="7">
        <f t="shared" si="0"/>
        <v>100</v>
      </c>
    </row>
    <row r="57" spans="2:8" ht="63" x14ac:dyDescent="0.25">
      <c r="B57" s="9" t="s">
        <v>15</v>
      </c>
      <c r="C57" s="12">
        <v>6140000410</v>
      </c>
      <c r="D57" s="12">
        <v>100</v>
      </c>
      <c r="E57" s="13">
        <v>704.7</v>
      </c>
      <c r="F57" s="13">
        <v>704.7</v>
      </c>
      <c r="G57" s="13">
        <v>704.7</v>
      </c>
      <c r="H57" s="7">
        <f t="shared" si="0"/>
        <v>100</v>
      </c>
    </row>
    <row r="58" spans="2:8" ht="31.5" x14ac:dyDescent="0.25">
      <c r="B58" s="22" t="s">
        <v>7</v>
      </c>
      <c r="C58" s="12">
        <v>6140000410</v>
      </c>
      <c r="D58" s="12">
        <v>200</v>
      </c>
      <c r="E58" s="13">
        <v>15.8</v>
      </c>
      <c r="F58" s="13">
        <v>15.8</v>
      </c>
      <c r="G58" s="13">
        <v>15.8</v>
      </c>
      <c r="H58" s="4">
        <f t="shared" si="0"/>
        <v>100</v>
      </c>
    </row>
    <row r="59" spans="2:8" ht="15.75" x14ac:dyDescent="0.25">
      <c r="B59" s="68" t="s">
        <v>53</v>
      </c>
      <c r="C59" s="3" t="s">
        <v>54</v>
      </c>
      <c r="D59" s="50"/>
      <c r="E59" s="16">
        <f>E60+E68+E73</f>
        <v>57396.700000000004</v>
      </c>
      <c r="F59" s="16">
        <f>F60+F68+F73</f>
        <v>57396.700000000004</v>
      </c>
      <c r="G59" s="16">
        <f>G60+G68+G73</f>
        <v>56877.5</v>
      </c>
      <c r="H59" s="7">
        <f t="shared" si="0"/>
        <v>99.09541837771161</v>
      </c>
    </row>
    <row r="60" spans="2:8" ht="15.75" x14ac:dyDescent="0.25">
      <c r="B60" s="69" t="s">
        <v>55</v>
      </c>
      <c r="C60" s="6" t="s">
        <v>56</v>
      </c>
      <c r="D60" s="18"/>
      <c r="E60" s="13">
        <f>E61+E65</f>
        <v>10992.999999999998</v>
      </c>
      <c r="F60" s="13">
        <f>F61+F65</f>
        <v>10992.999999999998</v>
      </c>
      <c r="G60" s="13">
        <f>G61+G65</f>
        <v>10992.999999999998</v>
      </c>
      <c r="H60" s="7">
        <f t="shared" si="0"/>
        <v>100</v>
      </c>
    </row>
    <row r="61" spans="2:8" ht="15.75" x14ac:dyDescent="0.25">
      <c r="B61" s="70" t="s">
        <v>42</v>
      </c>
      <c r="C61" s="6" t="s">
        <v>57</v>
      </c>
      <c r="D61" s="18"/>
      <c r="E61" s="13">
        <f>E62+E63+E64</f>
        <v>10267.599999999999</v>
      </c>
      <c r="F61" s="13">
        <f>F62+F63+F64</f>
        <v>10267.599999999999</v>
      </c>
      <c r="G61" s="13">
        <f>G62+G63+G64</f>
        <v>10267.599999999999</v>
      </c>
      <c r="H61" s="7">
        <f t="shared" si="0"/>
        <v>100</v>
      </c>
    </row>
    <row r="62" spans="2:8" ht="63" x14ac:dyDescent="0.25">
      <c r="B62" s="9" t="s">
        <v>15</v>
      </c>
      <c r="C62" s="6" t="s">
        <v>57</v>
      </c>
      <c r="D62" s="18" t="s">
        <v>16</v>
      </c>
      <c r="E62" s="13">
        <v>9646.9</v>
      </c>
      <c r="F62" s="13">
        <v>9646.9</v>
      </c>
      <c r="G62" s="13">
        <v>9646.9</v>
      </c>
      <c r="H62" s="7">
        <f t="shared" si="0"/>
        <v>100</v>
      </c>
    </row>
    <row r="63" spans="2:8" ht="31.5" x14ac:dyDescent="0.25">
      <c r="B63" s="22" t="s">
        <v>7</v>
      </c>
      <c r="C63" s="6" t="s">
        <v>57</v>
      </c>
      <c r="D63" s="18" t="s">
        <v>8</v>
      </c>
      <c r="E63" s="13">
        <v>615.9</v>
      </c>
      <c r="F63" s="13">
        <v>615.9</v>
      </c>
      <c r="G63" s="13">
        <v>615.9</v>
      </c>
      <c r="H63" s="7">
        <f t="shared" si="0"/>
        <v>100</v>
      </c>
    </row>
    <row r="64" spans="2:8" ht="15.75" x14ac:dyDescent="0.25">
      <c r="B64" s="21" t="s">
        <v>44</v>
      </c>
      <c r="C64" s="6" t="s">
        <v>57</v>
      </c>
      <c r="D64" s="18" t="s">
        <v>45</v>
      </c>
      <c r="E64" s="13">
        <v>4.8</v>
      </c>
      <c r="F64" s="13">
        <v>4.8</v>
      </c>
      <c r="G64" s="13">
        <v>4.8</v>
      </c>
      <c r="H64" s="7">
        <f t="shared" si="0"/>
        <v>100</v>
      </c>
    </row>
    <row r="65" spans="2:8" ht="63" x14ac:dyDescent="0.25">
      <c r="B65" s="24" t="s">
        <v>208</v>
      </c>
      <c r="C65" s="12">
        <v>6160001420</v>
      </c>
      <c r="D65" s="12"/>
      <c r="E65" s="13">
        <f>E66+E67</f>
        <v>725.4</v>
      </c>
      <c r="F65" s="13">
        <f>F66+F67</f>
        <v>725.4</v>
      </c>
      <c r="G65" s="13">
        <f>G66+G67</f>
        <v>725.4</v>
      </c>
      <c r="H65" s="7">
        <f t="shared" si="0"/>
        <v>100</v>
      </c>
    </row>
    <row r="66" spans="2:8" ht="63" x14ac:dyDescent="0.25">
      <c r="B66" s="9" t="s">
        <v>15</v>
      </c>
      <c r="C66" s="14">
        <v>6160001420</v>
      </c>
      <c r="D66" s="12">
        <v>100</v>
      </c>
      <c r="E66" s="13">
        <v>704.6</v>
      </c>
      <c r="F66" s="13">
        <v>704.6</v>
      </c>
      <c r="G66" s="13">
        <v>704.6</v>
      </c>
      <c r="H66" s="7">
        <f t="shared" si="0"/>
        <v>100</v>
      </c>
    </row>
    <row r="67" spans="2:8" ht="31.5" x14ac:dyDescent="0.25">
      <c r="B67" s="22" t="s">
        <v>7</v>
      </c>
      <c r="C67" s="14">
        <v>6160001420</v>
      </c>
      <c r="D67" s="12">
        <v>200</v>
      </c>
      <c r="E67" s="13">
        <v>20.8</v>
      </c>
      <c r="F67" s="13">
        <v>20.8</v>
      </c>
      <c r="G67" s="13">
        <v>20.8</v>
      </c>
      <c r="H67" s="7">
        <f t="shared" si="0"/>
        <v>100</v>
      </c>
    </row>
    <row r="68" spans="2:8" ht="15.75" x14ac:dyDescent="0.25">
      <c r="B68" s="69" t="s">
        <v>58</v>
      </c>
      <c r="C68" s="6" t="s">
        <v>59</v>
      </c>
      <c r="D68" s="18"/>
      <c r="E68" s="13">
        <f>E69</f>
        <v>3873.5</v>
      </c>
      <c r="F68" s="13">
        <f>F69</f>
        <v>3873.5</v>
      </c>
      <c r="G68" s="13">
        <f>G69</f>
        <v>3873.5</v>
      </c>
      <c r="H68" s="7">
        <f t="shared" si="0"/>
        <v>100</v>
      </c>
    </row>
    <row r="69" spans="2:8" ht="15.75" x14ac:dyDescent="0.25">
      <c r="B69" s="70" t="s">
        <v>42</v>
      </c>
      <c r="C69" s="6" t="s">
        <v>60</v>
      </c>
      <c r="D69" s="18"/>
      <c r="E69" s="13">
        <f>SUM(E70:E72)</f>
        <v>3873.5</v>
      </c>
      <c r="F69" s="13">
        <f>SUM(F70:F72)</f>
        <v>3873.5</v>
      </c>
      <c r="G69" s="13">
        <f>SUM(G70:G72)</f>
        <v>3873.5</v>
      </c>
      <c r="H69" s="7">
        <f t="shared" si="0"/>
        <v>100</v>
      </c>
    </row>
    <row r="70" spans="2:8" ht="63" x14ac:dyDescent="0.25">
      <c r="B70" s="9" t="s">
        <v>15</v>
      </c>
      <c r="C70" s="6" t="s">
        <v>60</v>
      </c>
      <c r="D70" s="18" t="s">
        <v>16</v>
      </c>
      <c r="E70" s="13">
        <v>3661.9</v>
      </c>
      <c r="F70" s="13">
        <v>3661.9</v>
      </c>
      <c r="G70" s="13">
        <v>3661.9</v>
      </c>
      <c r="H70" s="7">
        <f t="shared" si="0"/>
        <v>100</v>
      </c>
    </row>
    <row r="71" spans="2:8" ht="31.5" x14ac:dyDescent="0.25">
      <c r="B71" s="22" t="s">
        <v>7</v>
      </c>
      <c r="C71" s="6" t="s">
        <v>60</v>
      </c>
      <c r="D71" s="18" t="s">
        <v>8</v>
      </c>
      <c r="E71" s="13">
        <v>181.1</v>
      </c>
      <c r="F71" s="13">
        <v>181.1</v>
      </c>
      <c r="G71" s="13">
        <v>181.1</v>
      </c>
      <c r="H71" s="7">
        <f t="shared" si="0"/>
        <v>100</v>
      </c>
    </row>
    <row r="72" spans="2:8" ht="15.75" x14ac:dyDescent="0.25">
      <c r="B72" s="21" t="s">
        <v>44</v>
      </c>
      <c r="C72" s="6" t="s">
        <v>60</v>
      </c>
      <c r="D72" s="18" t="s">
        <v>45</v>
      </c>
      <c r="E72" s="13">
        <v>30.5</v>
      </c>
      <c r="F72" s="13">
        <v>30.5</v>
      </c>
      <c r="G72" s="13">
        <v>30.5</v>
      </c>
      <c r="H72" s="7">
        <f t="shared" si="0"/>
        <v>100</v>
      </c>
    </row>
    <row r="73" spans="2:8" ht="15.75" x14ac:dyDescent="0.25">
      <c r="B73" s="70" t="s">
        <v>61</v>
      </c>
      <c r="C73" s="6" t="s">
        <v>62</v>
      </c>
      <c r="D73" s="18"/>
      <c r="E73" s="13">
        <f>E74</f>
        <v>42530.200000000004</v>
      </c>
      <c r="F73" s="13">
        <f>F74</f>
        <v>42530.200000000004</v>
      </c>
      <c r="G73" s="13">
        <f>G74</f>
        <v>42011</v>
      </c>
      <c r="H73" s="7">
        <f t="shared" si="0"/>
        <v>98.779220412789016</v>
      </c>
    </row>
    <row r="74" spans="2:8" ht="15.75" x14ac:dyDescent="0.25">
      <c r="B74" s="70" t="s">
        <v>42</v>
      </c>
      <c r="C74" s="6" t="s">
        <v>63</v>
      </c>
      <c r="D74" s="18"/>
      <c r="E74" s="13">
        <f>E75+E76+E77</f>
        <v>42530.200000000004</v>
      </c>
      <c r="F74" s="13">
        <f>F75+F76+F77</f>
        <v>42530.200000000004</v>
      </c>
      <c r="G74" s="13">
        <f>G75+G76+G77</f>
        <v>42011</v>
      </c>
      <c r="H74" s="7">
        <f t="shared" ref="H74:H144" si="3">G74/F74*100</f>
        <v>98.779220412789016</v>
      </c>
    </row>
    <row r="75" spans="2:8" ht="63" x14ac:dyDescent="0.25">
      <c r="B75" s="9" t="s">
        <v>15</v>
      </c>
      <c r="C75" s="6" t="s">
        <v>63</v>
      </c>
      <c r="D75" s="18" t="s">
        <v>16</v>
      </c>
      <c r="E75" s="13">
        <v>37528.5</v>
      </c>
      <c r="F75" s="13">
        <v>37528.5</v>
      </c>
      <c r="G75" s="13">
        <v>37528.5</v>
      </c>
      <c r="H75" s="4">
        <f t="shared" si="3"/>
        <v>100</v>
      </c>
    </row>
    <row r="76" spans="2:8" ht="31.5" x14ac:dyDescent="0.25">
      <c r="B76" s="22" t="s">
        <v>7</v>
      </c>
      <c r="C76" s="6" t="s">
        <v>63</v>
      </c>
      <c r="D76" s="18" t="s">
        <v>8</v>
      </c>
      <c r="E76" s="13">
        <v>4702.8</v>
      </c>
      <c r="F76" s="13">
        <v>4702.8</v>
      </c>
      <c r="G76" s="13">
        <v>4183.6000000000004</v>
      </c>
      <c r="H76" s="7">
        <f t="shared" si="3"/>
        <v>88.959768648464745</v>
      </c>
    </row>
    <row r="77" spans="2:8" ht="15.75" x14ac:dyDescent="0.25">
      <c r="B77" s="21" t="s">
        <v>44</v>
      </c>
      <c r="C77" s="6" t="s">
        <v>63</v>
      </c>
      <c r="D77" s="18" t="s">
        <v>45</v>
      </c>
      <c r="E77" s="13">
        <v>298.89999999999998</v>
      </c>
      <c r="F77" s="13">
        <v>298.89999999999998</v>
      </c>
      <c r="G77" s="13">
        <v>298.89999999999998</v>
      </c>
      <c r="H77" s="7">
        <f t="shared" si="3"/>
        <v>100</v>
      </c>
    </row>
    <row r="78" spans="2:8" ht="31.5" x14ac:dyDescent="0.25">
      <c r="B78" s="68" t="s">
        <v>64</v>
      </c>
      <c r="C78" s="3" t="s">
        <v>65</v>
      </c>
      <c r="D78" s="50"/>
      <c r="E78" s="16">
        <f>E79</f>
        <v>3155.2</v>
      </c>
      <c r="F78" s="16">
        <f>F79</f>
        <v>3155.2</v>
      </c>
      <c r="G78" s="16">
        <f>G79</f>
        <v>3099.7</v>
      </c>
      <c r="H78" s="7">
        <f t="shared" si="3"/>
        <v>98.240998985801227</v>
      </c>
    </row>
    <row r="79" spans="2:8" ht="15.75" x14ac:dyDescent="0.25">
      <c r="B79" s="29" t="s">
        <v>66</v>
      </c>
      <c r="C79" s="6" t="s">
        <v>67</v>
      </c>
      <c r="D79" s="18"/>
      <c r="E79" s="13">
        <f>E80+E81+E82</f>
        <v>3155.2</v>
      </c>
      <c r="F79" s="13">
        <f>F80+F81+F82</f>
        <v>3155.2</v>
      </c>
      <c r="G79" s="13">
        <f>G80+G81+G82</f>
        <v>3099.7</v>
      </c>
      <c r="H79" s="7">
        <f t="shared" si="3"/>
        <v>98.240998985801227</v>
      </c>
    </row>
    <row r="80" spans="2:8" ht="63" x14ac:dyDescent="0.25">
      <c r="B80" s="9" t="s">
        <v>15</v>
      </c>
      <c r="C80" s="6" t="s">
        <v>67</v>
      </c>
      <c r="D80" s="18" t="s">
        <v>16</v>
      </c>
      <c r="E80" s="13">
        <v>3065.4</v>
      </c>
      <c r="F80" s="13">
        <v>3065.4</v>
      </c>
      <c r="G80" s="13">
        <v>3022.6</v>
      </c>
      <c r="H80" s="7">
        <f t="shared" si="3"/>
        <v>98.603771122855093</v>
      </c>
    </row>
    <row r="81" spans="2:8" ht="31.5" x14ac:dyDescent="0.25">
      <c r="B81" s="22" t="s">
        <v>7</v>
      </c>
      <c r="C81" s="6" t="s">
        <v>67</v>
      </c>
      <c r="D81" s="18" t="s">
        <v>8</v>
      </c>
      <c r="E81" s="13">
        <v>76.099999999999994</v>
      </c>
      <c r="F81" s="13">
        <v>76.099999999999994</v>
      </c>
      <c r="G81" s="13">
        <v>63.5</v>
      </c>
      <c r="H81" s="7">
        <f t="shared" si="3"/>
        <v>83.442838370565056</v>
      </c>
    </row>
    <row r="82" spans="2:8" ht="15.75" x14ac:dyDescent="0.25">
      <c r="B82" s="21" t="s">
        <v>44</v>
      </c>
      <c r="C82" s="6" t="s">
        <v>67</v>
      </c>
      <c r="D82" s="18" t="s">
        <v>45</v>
      </c>
      <c r="E82" s="13">
        <v>13.7</v>
      </c>
      <c r="F82" s="13">
        <v>13.7</v>
      </c>
      <c r="G82" s="13">
        <v>13.6</v>
      </c>
      <c r="H82" s="4">
        <f t="shared" si="3"/>
        <v>99.270072992700733</v>
      </c>
    </row>
    <row r="83" spans="2:8" ht="31.5" x14ac:dyDescent="0.25">
      <c r="B83" s="68" t="s">
        <v>68</v>
      </c>
      <c r="C83" s="3" t="s">
        <v>69</v>
      </c>
      <c r="D83" s="50"/>
      <c r="E83" s="16">
        <f>E84+E86+E88+E90+E93+E104</f>
        <v>28865.199999999997</v>
      </c>
      <c r="F83" s="16">
        <f>F84+F86+F88+F90+F93+F104</f>
        <v>28865.199999999997</v>
      </c>
      <c r="G83" s="16">
        <f>G84+G86+G88+G90+G93+G104</f>
        <v>20806.199999999997</v>
      </c>
      <c r="H83" s="7">
        <f t="shared" si="3"/>
        <v>72.080567603896725</v>
      </c>
    </row>
    <row r="84" spans="2:8" ht="15.75" x14ac:dyDescent="0.25">
      <c r="B84" s="69" t="s">
        <v>70</v>
      </c>
      <c r="C84" s="6" t="s">
        <v>71</v>
      </c>
      <c r="D84" s="18"/>
      <c r="E84" s="13">
        <f>E85</f>
        <v>1947</v>
      </c>
      <c r="F84" s="13">
        <f>F85</f>
        <v>1947</v>
      </c>
      <c r="G84" s="13">
        <f>G85</f>
        <v>1947</v>
      </c>
      <c r="H84" s="7">
        <f t="shared" si="3"/>
        <v>100</v>
      </c>
    </row>
    <row r="85" spans="2:8" ht="15.75" x14ac:dyDescent="0.25">
      <c r="B85" s="51" t="s">
        <v>118</v>
      </c>
      <c r="C85" s="6" t="s">
        <v>71</v>
      </c>
      <c r="D85" s="18" t="s">
        <v>72</v>
      </c>
      <c r="E85" s="13">
        <v>1947</v>
      </c>
      <c r="F85" s="13">
        <v>1947</v>
      </c>
      <c r="G85" s="13">
        <v>1947</v>
      </c>
      <c r="H85" s="7">
        <f t="shared" si="3"/>
        <v>100</v>
      </c>
    </row>
    <row r="86" spans="2:8" ht="31.5" x14ac:dyDescent="0.25">
      <c r="B86" s="22" t="s">
        <v>75</v>
      </c>
      <c r="C86" s="25">
        <v>6180000710</v>
      </c>
      <c r="D86" s="12"/>
      <c r="E86" s="13">
        <f>E87</f>
        <v>0.8</v>
      </c>
      <c r="F86" s="13">
        <f>F87</f>
        <v>0.8</v>
      </c>
      <c r="G86" s="13">
        <f>G87</f>
        <v>0.8</v>
      </c>
      <c r="H86" s="7">
        <f t="shared" si="3"/>
        <v>100</v>
      </c>
    </row>
    <row r="87" spans="2:8" ht="15.75" x14ac:dyDescent="0.25">
      <c r="B87" s="22" t="s">
        <v>76</v>
      </c>
      <c r="C87" s="25">
        <v>6180000710</v>
      </c>
      <c r="D87" s="12">
        <v>700</v>
      </c>
      <c r="E87" s="13">
        <v>0.8</v>
      </c>
      <c r="F87" s="13">
        <v>0.8</v>
      </c>
      <c r="G87" s="13">
        <v>0.8</v>
      </c>
      <c r="H87" s="7">
        <f t="shared" si="3"/>
        <v>100</v>
      </c>
    </row>
    <row r="88" spans="2:8" ht="31.5" x14ac:dyDescent="0.25">
      <c r="B88" s="8" t="s">
        <v>77</v>
      </c>
      <c r="C88" s="6" t="s">
        <v>78</v>
      </c>
      <c r="D88" s="12"/>
      <c r="E88" s="13">
        <f>E89</f>
        <v>232.2</v>
      </c>
      <c r="F88" s="13">
        <f>F89</f>
        <v>232.2</v>
      </c>
      <c r="G88" s="13">
        <f>G89</f>
        <v>232.2</v>
      </c>
      <c r="H88" s="7">
        <f t="shared" si="3"/>
        <v>100</v>
      </c>
    </row>
    <row r="89" spans="2:8" ht="31.5" x14ac:dyDescent="0.25">
      <c r="B89" s="5" t="s">
        <v>7</v>
      </c>
      <c r="C89" s="6" t="s">
        <v>78</v>
      </c>
      <c r="D89" s="12">
        <v>200</v>
      </c>
      <c r="E89" s="13">
        <v>232.2</v>
      </c>
      <c r="F89" s="13">
        <v>232.2</v>
      </c>
      <c r="G89" s="13">
        <v>232.2</v>
      </c>
      <c r="H89" s="7">
        <f t="shared" si="3"/>
        <v>100</v>
      </c>
    </row>
    <row r="90" spans="2:8" ht="15.75" x14ac:dyDescent="0.25">
      <c r="B90" s="51" t="s">
        <v>79</v>
      </c>
      <c r="C90" s="6" t="s">
        <v>80</v>
      </c>
      <c r="D90" s="18"/>
      <c r="E90" s="13">
        <f t="shared" ref="E90:G91" si="4">E91</f>
        <v>4.5999999999999996</v>
      </c>
      <c r="F90" s="13">
        <f t="shared" si="4"/>
        <v>4.5999999999999996</v>
      </c>
      <c r="G90" s="13">
        <f t="shared" si="4"/>
        <v>0</v>
      </c>
      <c r="H90" s="7">
        <f t="shared" si="3"/>
        <v>0</v>
      </c>
    </row>
    <row r="91" spans="2:8" ht="15.75" x14ac:dyDescent="0.25">
      <c r="B91" s="51" t="s">
        <v>81</v>
      </c>
      <c r="C91" s="6" t="s">
        <v>82</v>
      </c>
      <c r="D91" s="18"/>
      <c r="E91" s="13">
        <f t="shared" si="4"/>
        <v>4.5999999999999996</v>
      </c>
      <c r="F91" s="13">
        <f t="shared" si="4"/>
        <v>4.5999999999999996</v>
      </c>
      <c r="G91" s="13">
        <f t="shared" si="4"/>
        <v>0</v>
      </c>
      <c r="H91" s="7">
        <f t="shared" si="3"/>
        <v>0</v>
      </c>
    </row>
    <row r="92" spans="2:8" ht="31.5" x14ac:dyDescent="0.25">
      <c r="B92" s="22" t="s">
        <v>7</v>
      </c>
      <c r="C92" s="6" t="s">
        <v>82</v>
      </c>
      <c r="D92" s="18" t="s">
        <v>8</v>
      </c>
      <c r="E92" s="13">
        <v>4.5999999999999996</v>
      </c>
      <c r="F92" s="13">
        <v>4.5999999999999996</v>
      </c>
      <c r="G92" s="13">
        <v>0</v>
      </c>
      <c r="H92" s="7">
        <f t="shared" si="3"/>
        <v>0</v>
      </c>
    </row>
    <row r="93" spans="2:8" ht="15.75" x14ac:dyDescent="0.25">
      <c r="B93" s="71" t="s">
        <v>83</v>
      </c>
      <c r="C93" s="14">
        <v>6180001000</v>
      </c>
      <c r="D93" s="18"/>
      <c r="E93" s="13">
        <f>E94+E96+E100+E102</f>
        <v>26674.5</v>
      </c>
      <c r="F93" s="13">
        <f>F94+F96+F100+F102</f>
        <v>26674.5</v>
      </c>
      <c r="G93" s="13">
        <f>G94+G96+G100+G102</f>
        <v>18620.099999999999</v>
      </c>
      <c r="H93" s="7">
        <f t="shared" si="3"/>
        <v>69.80486981949052</v>
      </c>
    </row>
    <row r="94" spans="2:8" ht="15.75" x14ac:dyDescent="0.25">
      <c r="B94" s="42" t="s">
        <v>209</v>
      </c>
      <c r="C94" s="27">
        <v>6180001010</v>
      </c>
      <c r="D94" s="27"/>
      <c r="E94" s="30">
        <f>E95</f>
        <v>13.5</v>
      </c>
      <c r="F94" s="30">
        <f>F95</f>
        <v>13.5</v>
      </c>
      <c r="G94" s="30">
        <f>G95</f>
        <v>13.5</v>
      </c>
      <c r="H94" s="7">
        <f t="shared" si="3"/>
        <v>100</v>
      </c>
    </row>
    <row r="95" spans="2:8" ht="15.75" x14ac:dyDescent="0.25">
      <c r="B95" s="40" t="s">
        <v>44</v>
      </c>
      <c r="C95" s="27">
        <v>6180001010</v>
      </c>
      <c r="D95" s="27">
        <v>800</v>
      </c>
      <c r="E95" s="30">
        <v>13.5</v>
      </c>
      <c r="F95" s="30">
        <v>13.5</v>
      </c>
      <c r="G95" s="30">
        <v>13.5</v>
      </c>
      <c r="H95" s="7">
        <f t="shared" si="3"/>
        <v>100</v>
      </c>
    </row>
    <row r="96" spans="2:8" ht="15.75" x14ac:dyDescent="0.25">
      <c r="B96" s="17" t="s">
        <v>84</v>
      </c>
      <c r="C96" s="14">
        <v>6180001070</v>
      </c>
      <c r="D96" s="18"/>
      <c r="E96" s="13">
        <f>E97+E98+E99</f>
        <v>10427.700000000001</v>
      </c>
      <c r="F96" s="13">
        <f>F97+F98+F99</f>
        <v>10427.700000000001</v>
      </c>
      <c r="G96" s="13">
        <f>G97+G98+G99</f>
        <v>2373.3000000000002</v>
      </c>
      <c r="H96" s="7">
        <f t="shared" si="3"/>
        <v>22.75957306021462</v>
      </c>
    </row>
    <row r="97" spans="2:8" ht="31.5" x14ac:dyDescent="0.25">
      <c r="B97" s="22" t="s">
        <v>7</v>
      </c>
      <c r="C97" s="14">
        <v>6180001070</v>
      </c>
      <c r="D97" s="18" t="s">
        <v>8</v>
      </c>
      <c r="E97" s="13">
        <v>1490.1</v>
      </c>
      <c r="F97" s="13">
        <v>1490.1</v>
      </c>
      <c r="G97" s="13">
        <v>1334.1</v>
      </c>
      <c r="H97" s="7">
        <f t="shared" si="3"/>
        <v>89.530903966176766</v>
      </c>
    </row>
    <row r="98" spans="2:8" ht="31.5" x14ac:dyDescent="0.25">
      <c r="B98" s="29" t="s">
        <v>210</v>
      </c>
      <c r="C98" s="14">
        <v>6180001070</v>
      </c>
      <c r="D98" s="18" t="s">
        <v>33</v>
      </c>
      <c r="E98" s="13">
        <v>698.5</v>
      </c>
      <c r="F98" s="13">
        <v>698.5</v>
      </c>
      <c r="G98" s="13">
        <v>697.7</v>
      </c>
      <c r="H98" s="7">
        <f t="shared" si="3"/>
        <v>99.885468861846817</v>
      </c>
    </row>
    <row r="99" spans="2:8" ht="15.75" x14ac:dyDescent="0.25">
      <c r="B99" s="21" t="s">
        <v>44</v>
      </c>
      <c r="C99" s="14">
        <v>6180001070</v>
      </c>
      <c r="D99" s="18" t="s">
        <v>45</v>
      </c>
      <c r="E99" s="13">
        <v>8239.1</v>
      </c>
      <c r="F99" s="13">
        <v>8239.1</v>
      </c>
      <c r="G99" s="13">
        <v>341.5</v>
      </c>
      <c r="H99" s="7">
        <f t="shared" si="3"/>
        <v>4.1448701921326361</v>
      </c>
    </row>
    <row r="100" spans="2:8" ht="47.25" x14ac:dyDescent="0.25">
      <c r="B100" s="28" t="s">
        <v>211</v>
      </c>
      <c r="C100" s="14">
        <v>6180001080</v>
      </c>
      <c r="D100" s="18"/>
      <c r="E100" s="13">
        <f>E101</f>
        <v>10900</v>
      </c>
      <c r="F100" s="13">
        <f>F101</f>
        <v>10900</v>
      </c>
      <c r="G100" s="13">
        <f>G101</f>
        <v>10900</v>
      </c>
      <c r="H100" s="7">
        <f t="shared" si="3"/>
        <v>100</v>
      </c>
    </row>
    <row r="101" spans="2:8" ht="15.75" x14ac:dyDescent="0.25">
      <c r="B101" s="51" t="s">
        <v>118</v>
      </c>
      <c r="C101" s="14">
        <v>6180001080</v>
      </c>
      <c r="D101" s="18" t="s">
        <v>72</v>
      </c>
      <c r="E101" s="13">
        <v>10900</v>
      </c>
      <c r="F101" s="13">
        <v>10900</v>
      </c>
      <c r="G101" s="13">
        <v>10900</v>
      </c>
      <c r="H101" s="7">
        <f t="shared" si="3"/>
        <v>100</v>
      </c>
    </row>
    <row r="102" spans="2:8" ht="31.5" x14ac:dyDescent="0.25">
      <c r="B102" s="28" t="s">
        <v>188</v>
      </c>
      <c r="C102" s="14">
        <v>6180001100</v>
      </c>
      <c r="D102" s="18"/>
      <c r="E102" s="13">
        <f>E103</f>
        <v>5333.3</v>
      </c>
      <c r="F102" s="13">
        <f>F103</f>
        <v>5333.3</v>
      </c>
      <c r="G102" s="13">
        <f>G103</f>
        <v>5333.3</v>
      </c>
      <c r="H102" s="7">
        <f t="shared" si="3"/>
        <v>100</v>
      </c>
    </row>
    <row r="103" spans="2:8" ht="31.5" x14ac:dyDescent="0.25">
      <c r="B103" s="29" t="s">
        <v>210</v>
      </c>
      <c r="C103" s="14">
        <v>6180001100</v>
      </c>
      <c r="D103" s="18" t="s">
        <v>33</v>
      </c>
      <c r="E103" s="13">
        <v>5333.3</v>
      </c>
      <c r="F103" s="13">
        <v>5333.3</v>
      </c>
      <c r="G103" s="13">
        <v>5333.3</v>
      </c>
      <c r="H103" s="7">
        <f t="shared" si="3"/>
        <v>100</v>
      </c>
    </row>
    <row r="104" spans="2:8" ht="63" x14ac:dyDescent="0.25">
      <c r="B104" s="72" t="s">
        <v>212</v>
      </c>
      <c r="C104" s="14" t="s">
        <v>213</v>
      </c>
      <c r="D104" s="18"/>
      <c r="E104" s="13">
        <f>SUM(E105)</f>
        <v>6.1</v>
      </c>
      <c r="F104" s="13">
        <f>SUM(F105)</f>
        <v>6.1</v>
      </c>
      <c r="G104" s="13">
        <f>SUM(G105)</f>
        <v>6.1</v>
      </c>
      <c r="H104" s="7">
        <f t="shared" si="3"/>
        <v>100</v>
      </c>
    </row>
    <row r="105" spans="2:8" ht="15.75" x14ac:dyDescent="0.25">
      <c r="B105" s="51" t="s">
        <v>12</v>
      </c>
      <c r="C105" s="14" t="s">
        <v>213</v>
      </c>
      <c r="D105" s="18" t="s">
        <v>13</v>
      </c>
      <c r="E105" s="13">
        <v>6.1</v>
      </c>
      <c r="F105" s="13">
        <v>6.1</v>
      </c>
      <c r="G105" s="13">
        <v>6.1</v>
      </c>
      <c r="H105" s="7">
        <f t="shared" si="3"/>
        <v>100</v>
      </c>
    </row>
    <row r="106" spans="2:8" ht="47.25" x14ac:dyDescent="0.25">
      <c r="B106" s="91" t="s">
        <v>240</v>
      </c>
      <c r="C106" s="3" t="s">
        <v>85</v>
      </c>
      <c r="D106" s="50"/>
      <c r="E106" s="16">
        <f>E107+E153</f>
        <v>508187.49999999994</v>
      </c>
      <c r="F106" s="16">
        <f>F107+F153</f>
        <v>508187.49999999994</v>
      </c>
      <c r="G106" s="16">
        <f>G107+G153</f>
        <v>483414.99999999994</v>
      </c>
      <c r="H106" s="7">
        <f t="shared" si="3"/>
        <v>95.125322838519239</v>
      </c>
    </row>
    <row r="107" spans="2:8" ht="15.75" x14ac:dyDescent="0.25">
      <c r="B107" s="68" t="s">
        <v>86</v>
      </c>
      <c r="C107" s="3" t="s">
        <v>87</v>
      </c>
      <c r="D107" s="50"/>
      <c r="E107" s="16">
        <f>E108+E111+E116+E126+E128+E147+E149+E151</f>
        <v>486559.79999999993</v>
      </c>
      <c r="F107" s="16">
        <f>F108+F111+F116+F126+F128+F147+F149+F151</f>
        <v>486559.79999999993</v>
      </c>
      <c r="G107" s="16">
        <f>G108+G111+G116+G126+G128+G147+G149+G151</f>
        <v>461848.99999999994</v>
      </c>
      <c r="H107" s="7">
        <f t="shared" si="3"/>
        <v>94.921323134381424</v>
      </c>
    </row>
    <row r="108" spans="2:8" ht="15.75" x14ac:dyDescent="0.25">
      <c r="B108" s="69" t="s">
        <v>88</v>
      </c>
      <c r="C108" s="6" t="s">
        <v>89</v>
      </c>
      <c r="D108" s="18"/>
      <c r="E108" s="13">
        <f t="shared" ref="E108:G109" si="5">E109</f>
        <v>50088.3</v>
      </c>
      <c r="F108" s="13">
        <f t="shared" si="5"/>
        <v>50088.3</v>
      </c>
      <c r="G108" s="13">
        <f t="shared" si="5"/>
        <v>50088.3</v>
      </c>
      <c r="H108" s="7">
        <f t="shared" si="3"/>
        <v>100</v>
      </c>
    </row>
    <row r="109" spans="2:8" ht="31.5" x14ac:dyDescent="0.25">
      <c r="B109" s="29" t="s">
        <v>90</v>
      </c>
      <c r="C109" s="6" t="s">
        <v>91</v>
      </c>
      <c r="D109" s="18"/>
      <c r="E109" s="13">
        <f t="shared" si="5"/>
        <v>50088.3</v>
      </c>
      <c r="F109" s="13">
        <f t="shared" si="5"/>
        <v>50088.3</v>
      </c>
      <c r="G109" s="13">
        <f t="shared" si="5"/>
        <v>50088.3</v>
      </c>
      <c r="H109" s="7">
        <f t="shared" si="3"/>
        <v>100</v>
      </c>
    </row>
    <row r="110" spans="2:8" ht="31.5" x14ac:dyDescent="0.25">
      <c r="B110" s="29" t="s">
        <v>92</v>
      </c>
      <c r="C110" s="6" t="s">
        <v>91</v>
      </c>
      <c r="D110" s="18" t="s">
        <v>74</v>
      </c>
      <c r="E110" s="13">
        <v>50088.3</v>
      </c>
      <c r="F110" s="13">
        <v>50088.3</v>
      </c>
      <c r="G110" s="13">
        <v>50088.3</v>
      </c>
      <c r="H110" s="4">
        <f t="shared" si="3"/>
        <v>100</v>
      </c>
    </row>
    <row r="111" spans="2:8" ht="15.75" x14ac:dyDescent="0.25">
      <c r="B111" s="8" t="s">
        <v>96</v>
      </c>
      <c r="C111" s="6" t="s">
        <v>97</v>
      </c>
      <c r="D111" s="18"/>
      <c r="E111" s="13">
        <f>E112+E114</f>
        <v>104858</v>
      </c>
      <c r="F111" s="13">
        <f>F112+F114</f>
        <v>104858</v>
      </c>
      <c r="G111" s="13">
        <f>G112+G114</f>
        <v>104858</v>
      </c>
      <c r="H111" s="4">
        <f t="shared" si="3"/>
        <v>100</v>
      </c>
    </row>
    <row r="112" spans="2:8" ht="31.5" x14ac:dyDescent="0.25">
      <c r="B112" s="29" t="s">
        <v>90</v>
      </c>
      <c r="C112" s="6" t="s">
        <v>98</v>
      </c>
      <c r="D112" s="18"/>
      <c r="E112" s="13">
        <f>E113</f>
        <v>84438.6</v>
      </c>
      <c r="F112" s="13">
        <f>F113</f>
        <v>84438.6</v>
      </c>
      <c r="G112" s="13">
        <f>G113</f>
        <v>84438.6</v>
      </c>
      <c r="H112" s="7">
        <f t="shared" si="3"/>
        <v>100</v>
      </c>
    </row>
    <row r="113" spans="2:8" ht="31.5" x14ac:dyDescent="0.25">
      <c r="B113" s="29" t="s">
        <v>92</v>
      </c>
      <c r="C113" s="6" t="s">
        <v>98</v>
      </c>
      <c r="D113" s="18" t="s">
        <v>74</v>
      </c>
      <c r="E113" s="13">
        <v>84438.6</v>
      </c>
      <c r="F113" s="13">
        <v>84438.6</v>
      </c>
      <c r="G113" s="13">
        <v>84438.6</v>
      </c>
      <c r="H113" s="7">
        <f t="shared" si="3"/>
        <v>100</v>
      </c>
    </row>
    <row r="114" spans="2:8" ht="31.5" x14ac:dyDescent="0.25">
      <c r="B114" s="29" t="s">
        <v>99</v>
      </c>
      <c r="C114" s="14" t="s">
        <v>100</v>
      </c>
      <c r="D114" s="12"/>
      <c r="E114" s="13">
        <f>E115</f>
        <v>20419.400000000001</v>
      </c>
      <c r="F114" s="13">
        <f>F115</f>
        <v>20419.400000000001</v>
      </c>
      <c r="G114" s="13">
        <f>G115</f>
        <v>20419.400000000001</v>
      </c>
      <c r="H114" s="7">
        <f t="shared" si="3"/>
        <v>100</v>
      </c>
    </row>
    <row r="115" spans="2:8" ht="31.5" x14ac:dyDescent="0.25">
      <c r="B115" s="29" t="s">
        <v>92</v>
      </c>
      <c r="C115" s="14" t="s">
        <v>100</v>
      </c>
      <c r="D115" s="12">
        <v>600</v>
      </c>
      <c r="E115" s="13">
        <v>20419.400000000001</v>
      </c>
      <c r="F115" s="13">
        <v>20419.400000000001</v>
      </c>
      <c r="G115" s="13">
        <v>20419.400000000001</v>
      </c>
      <c r="H115" s="7">
        <f t="shared" si="3"/>
        <v>100</v>
      </c>
    </row>
    <row r="116" spans="2:8" ht="31.5" x14ac:dyDescent="0.25">
      <c r="B116" s="69" t="s">
        <v>104</v>
      </c>
      <c r="C116" s="6" t="s">
        <v>105</v>
      </c>
      <c r="D116" s="18"/>
      <c r="E116" s="13">
        <f>E117</f>
        <v>25820.400000000001</v>
      </c>
      <c r="F116" s="13">
        <f>F117</f>
        <v>25820.400000000001</v>
      </c>
      <c r="G116" s="13">
        <f>G117</f>
        <v>25820.400000000001</v>
      </c>
      <c r="H116" s="7">
        <f t="shared" si="3"/>
        <v>100</v>
      </c>
    </row>
    <row r="117" spans="2:8" ht="31.5" x14ac:dyDescent="0.25">
      <c r="B117" s="73" t="s">
        <v>106</v>
      </c>
      <c r="C117" s="6" t="s">
        <v>107</v>
      </c>
      <c r="D117" s="18"/>
      <c r="E117" s="13">
        <f>E118+E120+E122+E124</f>
        <v>25820.400000000001</v>
      </c>
      <c r="F117" s="13">
        <f>F118+F120+F122+F124</f>
        <v>25820.400000000001</v>
      </c>
      <c r="G117" s="13">
        <f>G118+G120+G122+G124</f>
        <v>25820.400000000001</v>
      </c>
      <c r="H117" s="7">
        <f t="shared" si="3"/>
        <v>100</v>
      </c>
    </row>
    <row r="118" spans="2:8" ht="47.25" x14ac:dyDescent="0.25">
      <c r="B118" s="73" t="s">
        <v>108</v>
      </c>
      <c r="C118" s="6" t="s">
        <v>109</v>
      </c>
      <c r="D118" s="18"/>
      <c r="E118" s="13">
        <f>E119</f>
        <v>12298.7</v>
      </c>
      <c r="F118" s="13">
        <f>F119</f>
        <v>12298.7</v>
      </c>
      <c r="G118" s="13">
        <f>G119</f>
        <v>12298.7</v>
      </c>
      <c r="H118" s="7">
        <f t="shared" si="3"/>
        <v>100</v>
      </c>
    </row>
    <row r="119" spans="2:8" ht="31.5" x14ac:dyDescent="0.25">
      <c r="B119" s="29" t="s">
        <v>92</v>
      </c>
      <c r="C119" s="6" t="s">
        <v>109</v>
      </c>
      <c r="D119" s="18" t="s">
        <v>74</v>
      </c>
      <c r="E119" s="13">
        <v>12298.7</v>
      </c>
      <c r="F119" s="13">
        <v>12298.7</v>
      </c>
      <c r="G119" s="13">
        <v>12298.7</v>
      </c>
      <c r="H119" s="7">
        <f t="shared" si="3"/>
        <v>100</v>
      </c>
    </row>
    <row r="120" spans="2:8" ht="47.25" x14ac:dyDescent="0.25">
      <c r="B120" s="73" t="s">
        <v>110</v>
      </c>
      <c r="C120" s="6" t="s">
        <v>111</v>
      </c>
      <c r="D120" s="18"/>
      <c r="E120" s="13">
        <f>E121</f>
        <v>8548.7000000000007</v>
      </c>
      <c r="F120" s="13">
        <f>F121</f>
        <v>8548.7000000000007</v>
      </c>
      <c r="G120" s="13">
        <f>G121</f>
        <v>8548.7000000000007</v>
      </c>
      <c r="H120" s="7">
        <f t="shared" si="3"/>
        <v>100</v>
      </c>
    </row>
    <row r="121" spans="2:8" ht="31.5" x14ac:dyDescent="0.25">
      <c r="B121" s="29" t="s">
        <v>92</v>
      </c>
      <c r="C121" s="6" t="s">
        <v>111</v>
      </c>
      <c r="D121" s="18" t="s">
        <v>74</v>
      </c>
      <c r="E121" s="13">
        <v>8548.7000000000007</v>
      </c>
      <c r="F121" s="13">
        <v>8548.7000000000007</v>
      </c>
      <c r="G121" s="13">
        <v>8548.7000000000007</v>
      </c>
      <c r="H121" s="7">
        <f t="shared" si="3"/>
        <v>100</v>
      </c>
    </row>
    <row r="122" spans="2:8" ht="47.25" x14ac:dyDescent="0.25">
      <c r="B122" s="26" t="s">
        <v>108</v>
      </c>
      <c r="C122" s="12">
        <v>6210300630</v>
      </c>
      <c r="D122" s="12"/>
      <c r="E122" s="13">
        <f>E123</f>
        <v>2199.9</v>
      </c>
      <c r="F122" s="13">
        <f>F123</f>
        <v>2199.9</v>
      </c>
      <c r="G122" s="13">
        <f>G123</f>
        <v>2199.9</v>
      </c>
      <c r="H122" s="7">
        <f t="shared" si="3"/>
        <v>100</v>
      </c>
    </row>
    <row r="123" spans="2:8" ht="31.5" x14ac:dyDescent="0.25">
      <c r="B123" s="10" t="s">
        <v>112</v>
      </c>
      <c r="C123" s="12">
        <v>6210300630</v>
      </c>
      <c r="D123" s="12">
        <v>600</v>
      </c>
      <c r="E123" s="13">
        <v>2199.9</v>
      </c>
      <c r="F123" s="13">
        <v>2199.9</v>
      </c>
      <c r="G123" s="13">
        <v>2199.9</v>
      </c>
      <c r="H123" s="7">
        <f t="shared" si="3"/>
        <v>100</v>
      </c>
    </row>
    <row r="124" spans="2:8" ht="47.25" x14ac:dyDescent="0.25">
      <c r="B124" s="26" t="s">
        <v>110</v>
      </c>
      <c r="C124" s="12">
        <v>6210300640</v>
      </c>
      <c r="D124" s="12"/>
      <c r="E124" s="13">
        <f>E125</f>
        <v>2773.1</v>
      </c>
      <c r="F124" s="13">
        <f>F125</f>
        <v>2773.1</v>
      </c>
      <c r="G124" s="13">
        <f>G125</f>
        <v>2773.1</v>
      </c>
      <c r="H124" s="7">
        <f t="shared" si="3"/>
        <v>100</v>
      </c>
    </row>
    <row r="125" spans="2:8" ht="31.5" x14ac:dyDescent="0.25">
      <c r="B125" s="10" t="s">
        <v>113</v>
      </c>
      <c r="C125" s="12">
        <v>6210300640</v>
      </c>
      <c r="D125" s="12">
        <v>600</v>
      </c>
      <c r="E125" s="13">
        <v>2773.1</v>
      </c>
      <c r="F125" s="13">
        <v>2773.1</v>
      </c>
      <c r="G125" s="13">
        <v>2773.1</v>
      </c>
      <c r="H125" s="7">
        <f t="shared" si="3"/>
        <v>100</v>
      </c>
    </row>
    <row r="126" spans="2:8" ht="15.75" x14ac:dyDescent="0.25">
      <c r="B126" s="69" t="s">
        <v>124</v>
      </c>
      <c r="C126" s="14">
        <v>6211309010</v>
      </c>
      <c r="D126" s="12"/>
      <c r="E126" s="13">
        <f>E127</f>
        <v>4528.2</v>
      </c>
      <c r="F126" s="13">
        <f>F127</f>
        <v>4528.2</v>
      </c>
      <c r="G126" s="13">
        <f>G127</f>
        <v>4118.3999999999996</v>
      </c>
      <c r="H126" s="7">
        <f t="shared" si="3"/>
        <v>90.95004637604346</v>
      </c>
    </row>
    <row r="127" spans="2:8" ht="31.5" x14ac:dyDescent="0.25">
      <c r="B127" s="29" t="s">
        <v>92</v>
      </c>
      <c r="C127" s="14">
        <v>6211309010</v>
      </c>
      <c r="D127" s="12">
        <v>600</v>
      </c>
      <c r="E127" s="13">
        <v>4528.2</v>
      </c>
      <c r="F127" s="13">
        <v>4528.2</v>
      </c>
      <c r="G127" s="13">
        <v>4118.3999999999996</v>
      </c>
      <c r="H127" s="7">
        <f t="shared" si="3"/>
        <v>90.95004637604346</v>
      </c>
    </row>
    <row r="128" spans="2:8" ht="31.5" x14ac:dyDescent="0.25">
      <c r="B128" s="73" t="s">
        <v>114</v>
      </c>
      <c r="C128" s="36">
        <v>6210060000</v>
      </c>
      <c r="D128" s="18"/>
      <c r="E128" s="13">
        <f>E131+E141+E143+E129+E133+E135+E137+E145+E139</f>
        <v>290375.39999999991</v>
      </c>
      <c r="F128" s="13">
        <f>F131+F141+F143+F129+F133+F135+F137+F145+F139</f>
        <v>290375.39999999991</v>
      </c>
      <c r="G128" s="13">
        <f>G131+G141+G143+G129+G133+G135+G137+G145+G139</f>
        <v>266074.39999999997</v>
      </c>
      <c r="H128" s="7">
        <f t="shared" si="3"/>
        <v>91.63117812321569</v>
      </c>
    </row>
    <row r="129" spans="2:8" ht="110.25" x14ac:dyDescent="0.25">
      <c r="B129" s="73" t="s">
        <v>93</v>
      </c>
      <c r="C129" s="6" t="s">
        <v>94</v>
      </c>
      <c r="D129" s="18"/>
      <c r="E129" s="13">
        <f>E130</f>
        <v>52758.2</v>
      </c>
      <c r="F129" s="13">
        <f>F130</f>
        <v>52758.2</v>
      </c>
      <c r="G129" s="13">
        <f>G130</f>
        <v>52758.2</v>
      </c>
      <c r="H129" s="7">
        <f t="shared" si="3"/>
        <v>100</v>
      </c>
    </row>
    <row r="130" spans="2:8" ht="31.5" x14ac:dyDescent="0.25">
      <c r="B130" s="29" t="s">
        <v>92</v>
      </c>
      <c r="C130" s="6" t="s">
        <v>94</v>
      </c>
      <c r="D130" s="18" t="s">
        <v>74</v>
      </c>
      <c r="E130" s="13">
        <v>52758.2</v>
      </c>
      <c r="F130" s="13">
        <v>52758.2</v>
      </c>
      <c r="G130" s="13">
        <v>52758.2</v>
      </c>
      <c r="H130" s="7">
        <f t="shared" si="3"/>
        <v>100</v>
      </c>
    </row>
    <row r="131" spans="2:8" ht="63" x14ac:dyDescent="0.25">
      <c r="B131" s="73" t="s">
        <v>95</v>
      </c>
      <c r="C131" s="36">
        <v>6210160080</v>
      </c>
      <c r="D131" s="18"/>
      <c r="E131" s="13">
        <f>E132</f>
        <v>99.2</v>
      </c>
      <c r="F131" s="13">
        <f>F132</f>
        <v>99.2</v>
      </c>
      <c r="G131" s="13">
        <f>G132</f>
        <v>4.5999999999999996</v>
      </c>
      <c r="H131" s="7">
        <f t="shared" si="3"/>
        <v>4.637096774193548</v>
      </c>
    </row>
    <row r="132" spans="2:8" ht="31.5" x14ac:dyDescent="0.25">
      <c r="B132" s="29" t="s">
        <v>92</v>
      </c>
      <c r="C132" s="36">
        <v>6210160080</v>
      </c>
      <c r="D132" s="18" t="s">
        <v>72</v>
      </c>
      <c r="E132" s="13">
        <v>99.2</v>
      </c>
      <c r="F132" s="13">
        <v>99.2</v>
      </c>
      <c r="G132" s="13">
        <v>4.5999999999999996</v>
      </c>
      <c r="H132" s="7">
        <f t="shared" si="3"/>
        <v>4.637096774193548</v>
      </c>
    </row>
    <row r="133" spans="2:8" ht="141.75" x14ac:dyDescent="0.25">
      <c r="B133" s="74" t="s">
        <v>102</v>
      </c>
      <c r="C133" s="6" t="s">
        <v>103</v>
      </c>
      <c r="D133" s="18"/>
      <c r="E133" s="13">
        <f>E134</f>
        <v>155433.9</v>
      </c>
      <c r="F133" s="13">
        <f>F134</f>
        <v>155433.9</v>
      </c>
      <c r="G133" s="13">
        <f>G134</f>
        <v>155433.9</v>
      </c>
      <c r="H133" s="7">
        <f t="shared" si="3"/>
        <v>100</v>
      </c>
    </row>
    <row r="134" spans="2:8" ht="31.5" x14ac:dyDescent="0.25">
      <c r="B134" s="29" t="s">
        <v>92</v>
      </c>
      <c r="C134" s="6" t="s">
        <v>103</v>
      </c>
      <c r="D134" s="18" t="s">
        <v>74</v>
      </c>
      <c r="E134" s="13">
        <v>155433.9</v>
      </c>
      <c r="F134" s="13">
        <v>155433.9</v>
      </c>
      <c r="G134" s="13">
        <v>155433.9</v>
      </c>
      <c r="H134" s="7">
        <f t="shared" si="3"/>
        <v>100</v>
      </c>
    </row>
    <row r="135" spans="2:8" ht="63" x14ac:dyDescent="0.25">
      <c r="B135" s="72" t="s">
        <v>189</v>
      </c>
      <c r="C135" s="75">
        <v>6210260800</v>
      </c>
      <c r="D135" s="76"/>
      <c r="E135" s="13">
        <f>E136</f>
        <v>2641.1</v>
      </c>
      <c r="F135" s="13">
        <f>F136</f>
        <v>2641.1</v>
      </c>
      <c r="G135" s="13">
        <f>G136</f>
        <v>2641.1</v>
      </c>
      <c r="H135" s="7">
        <f t="shared" si="3"/>
        <v>100</v>
      </c>
    </row>
    <row r="136" spans="2:8" ht="31.5" x14ac:dyDescent="0.25">
      <c r="B136" s="77" t="s">
        <v>214</v>
      </c>
      <c r="C136" s="75">
        <v>6210260800</v>
      </c>
      <c r="D136" s="76">
        <v>600</v>
      </c>
      <c r="E136" s="13">
        <v>2641.1</v>
      </c>
      <c r="F136" s="13">
        <v>2641.1</v>
      </c>
      <c r="G136" s="13">
        <v>2641.1</v>
      </c>
      <c r="H136" s="7">
        <f t="shared" si="3"/>
        <v>100</v>
      </c>
    </row>
    <row r="137" spans="2:8" ht="126" x14ac:dyDescent="0.25">
      <c r="B137" s="31" t="s">
        <v>215</v>
      </c>
      <c r="C137" s="78" t="s">
        <v>216</v>
      </c>
      <c r="D137" s="78" t="s">
        <v>101</v>
      </c>
      <c r="E137" s="13">
        <f>E138</f>
        <v>156.30000000000001</v>
      </c>
      <c r="F137" s="13">
        <f>F138</f>
        <v>156.30000000000001</v>
      </c>
      <c r="G137" s="13">
        <f>G138</f>
        <v>156.30000000000001</v>
      </c>
      <c r="H137" s="7">
        <f t="shared" si="3"/>
        <v>100</v>
      </c>
    </row>
    <row r="138" spans="2:8" ht="31.5" x14ac:dyDescent="0.25">
      <c r="B138" s="77" t="s">
        <v>214</v>
      </c>
      <c r="C138" s="78" t="s">
        <v>216</v>
      </c>
      <c r="D138" s="76">
        <v>600</v>
      </c>
      <c r="E138" s="13">
        <v>156.30000000000001</v>
      </c>
      <c r="F138" s="13">
        <v>156.30000000000001</v>
      </c>
      <c r="G138" s="13">
        <v>156.30000000000001</v>
      </c>
      <c r="H138" s="7">
        <f t="shared" si="3"/>
        <v>100</v>
      </c>
    </row>
    <row r="139" spans="2:8" ht="47.25" x14ac:dyDescent="0.25">
      <c r="B139" s="29" t="s">
        <v>115</v>
      </c>
      <c r="C139" s="14">
        <v>6210560110</v>
      </c>
      <c r="D139" s="12"/>
      <c r="E139" s="13">
        <f>E140</f>
        <v>1922.1</v>
      </c>
      <c r="F139" s="13">
        <f>F140</f>
        <v>1922.1</v>
      </c>
      <c r="G139" s="13">
        <f>G140</f>
        <v>1922.1</v>
      </c>
      <c r="H139" s="7">
        <f t="shared" si="3"/>
        <v>100</v>
      </c>
    </row>
    <row r="140" spans="2:8" ht="31.5" x14ac:dyDescent="0.25">
      <c r="B140" s="29" t="s">
        <v>116</v>
      </c>
      <c r="C140" s="14">
        <v>6210560110</v>
      </c>
      <c r="D140" s="12">
        <v>600</v>
      </c>
      <c r="E140" s="13">
        <v>1922.1</v>
      </c>
      <c r="F140" s="13">
        <v>1922.1</v>
      </c>
      <c r="G140" s="13">
        <v>1922.1</v>
      </c>
      <c r="H140" s="7">
        <f t="shared" si="3"/>
        <v>100</v>
      </c>
    </row>
    <row r="141" spans="2:8" ht="31.5" x14ac:dyDescent="0.25">
      <c r="B141" s="73" t="s">
        <v>117</v>
      </c>
      <c r="C141" s="36">
        <v>6210860120</v>
      </c>
      <c r="D141" s="18"/>
      <c r="E141" s="13">
        <f>E142</f>
        <v>48293.5</v>
      </c>
      <c r="F141" s="13">
        <f>F142</f>
        <v>48293.5</v>
      </c>
      <c r="G141" s="13">
        <f>G142</f>
        <v>34707.800000000003</v>
      </c>
      <c r="H141" s="7">
        <f t="shared" si="3"/>
        <v>71.868470912234571</v>
      </c>
    </row>
    <row r="142" spans="2:8" ht="15.75" x14ac:dyDescent="0.25">
      <c r="B142" s="51" t="s">
        <v>118</v>
      </c>
      <c r="C142" s="36">
        <v>6210860120</v>
      </c>
      <c r="D142" s="18" t="s">
        <v>72</v>
      </c>
      <c r="E142" s="13">
        <v>48293.5</v>
      </c>
      <c r="F142" s="13">
        <v>48293.5</v>
      </c>
      <c r="G142" s="13">
        <v>34707.800000000003</v>
      </c>
      <c r="H142" s="7">
        <f t="shared" si="3"/>
        <v>71.868470912234571</v>
      </c>
    </row>
    <row r="143" spans="2:8" ht="47.25" x14ac:dyDescent="0.25">
      <c r="B143" s="73" t="s">
        <v>119</v>
      </c>
      <c r="C143" s="36">
        <v>6210860130</v>
      </c>
      <c r="D143" s="18"/>
      <c r="E143" s="13">
        <f>E144</f>
        <v>29051.1</v>
      </c>
      <c r="F143" s="13">
        <f>F144</f>
        <v>29051.1</v>
      </c>
      <c r="G143" s="13">
        <f>G144</f>
        <v>18450.400000000001</v>
      </c>
      <c r="H143" s="7">
        <f t="shared" si="3"/>
        <v>63.510159684142778</v>
      </c>
    </row>
    <row r="144" spans="2:8" ht="15.75" x14ac:dyDescent="0.25">
      <c r="B144" s="51" t="s">
        <v>118</v>
      </c>
      <c r="C144" s="36">
        <v>6210860130</v>
      </c>
      <c r="D144" s="18" t="s">
        <v>72</v>
      </c>
      <c r="E144" s="13">
        <v>29051.1</v>
      </c>
      <c r="F144" s="13">
        <v>29051.1</v>
      </c>
      <c r="G144" s="13">
        <v>18450.400000000001</v>
      </c>
      <c r="H144" s="7">
        <f t="shared" si="3"/>
        <v>63.510159684142778</v>
      </c>
    </row>
    <row r="145" spans="2:8" ht="63" x14ac:dyDescent="0.25">
      <c r="B145" s="29" t="s">
        <v>120</v>
      </c>
      <c r="C145" s="14">
        <v>6210860150</v>
      </c>
      <c r="D145" s="12"/>
      <c r="E145" s="13">
        <f>E146</f>
        <v>20</v>
      </c>
      <c r="F145" s="13">
        <f>F146</f>
        <v>20</v>
      </c>
      <c r="G145" s="13">
        <f>G146</f>
        <v>0</v>
      </c>
      <c r="H145" s="7">
        <f t="shared" ref="H145:H215" si="6">G145/F145*100</f>
        <v>0</v>
      </c>
    </row>
    <row r="146" spans="2:8" ht="15.75" x14ac:dyDescent="0.25">
      <c r="B146" s="51" t="s">
        <v>118</v>
      </c>
      <c r="C146" s="14">
        <v>6210860150</v>
      </c>
      <c r="D146" s="12">
        <v>300</v>
      </c>
      <c r="E146" s="13">
        <v>20</v>
      </c>
      <c r="F146" s="13">
        <v>20</v>
      </c>
      <c r="G146" s="13">
        <v>0</v>
      </c>
      <c r="H146" s="7">
        <f t="shared" si="6"/>
        <v>0</v>
      </c>
    </row>
    <row r="147" spans="2:8" ht="47.25" x14ac:dyDescent="0.25">
      <c r="B147" s="29" t="s">
        <v>121</v>
      </c>
      <c r="C147" s="12" t="s">
        <v>122</v>
      </c>
      <c r="D147" s="12"/>
      <c r="E147" s="13">
        <f>E148</f>
        <v>8898.6</v>
      </c>
      <c r="F147" s="13">
        <f>F148</f>
        <v>8898.6</v>
      </c>
      <c r="G147" s="13">
        <f>G148</f>
        <v>8898.6</v>
      </c>
      <c r="H147" s="7">
        <f t="shared" si="6"/>
        <v>100</v>
      </c>
    </row>
    <row r="148" spans="2:8" ht="15.75" x14ac:dyDescent="0.25">
      <c r="B148" s="29" t="s">
        <v>73</v>
      </c>
      <c r="C148" s="12" t="s">
        <v>122</v>
      </c>
      <c r="D148" s="12">
        <v>600</v>
      </c>
      <c r="E148" s="13">
        <v>8898.6</v>
      </c>
      <c r="F148" s="13">
        <v>8898.6</v>
      </c>
      <c r="G148" s="13">
        <v>8898.6</v>
      </c>
      <c r="H148" s="7">
        <f t="shared" si="6"/>
        <v>100</v>
      </c>
    </row>
    <row r="149" spans="2:8" ht="31.5" x14ac:dyDescent="0.25">
      <c r="B149" s="28" t="s">
        <v>217</v>
      </c>
      <c r="C149" s="75" t="s">
        <v>123</v>
      </c>
      <c r="D149" s="12"/>
      <c r="E149" s="13">
        <f>E150</f>
        <v>520.20000000000005</v>
      </c>
      <c r="F149" s="13">
        <f>F150</f>
        <v>520.20000000000005</v>
      </c>
      <c r="G149" s="13">
        <f>G150</f>
        <v>520.20000000000005</v>
      </c>
      <c r="H149" s="7">
        <f t="shared" si="6"/>
        <v>100</v>
      </c>
    </row>
    <row r="150" spans="2:8" ht="31.5" x14ac:dyDescent="0.25">
      <c r="B150" s="29" t="s">
        <v>92</v>
      </c>
      <c r="C150" s="75" t="s">
        <v>123</v>
      </c>
      <c r="D150" s="12">
        <v>600</v>
      </c>
      <c r="E150" s="13">
        <v>520.20000000000005</v>
      </c>
      <c r="F150" s="13">
        <v>520.20000000000005</v>
      </c>
      <c r="G150" s="13">
        <v>520.20000000000005</v>
      </c>
      <c r="H150" s="7">
        <f t="shared" si="6"/>
        <v>100</v>
      </c>
    </row>
    <row r="151" spans="2:8" ht="63" x14ac:dyDescent="0.25">
      <c r="B151" s="79" t="s">
        <v>218</v>
      </c>
      <c r="C151" s="12" t="s">
        <v>219</v>
      </c>
      <c r="D151" s="12"/>
      <c r="E151" s="13">
        <f>SUM(E152)</f>
        <v>1470.7</v>
      </c>
      <c r="F151" s="13">
        <f>SUM(F152)</f>
        <v>1470.7</v>
      </c>
      <c r="G151" s="13">
        <f>SUM(G152)</f>
        <v>1470.7</v>
      </c>
      <c r="H151" s="7">
        <f t="shared" si="6"/>
        <v>100</v>
      </c>
    </row>
    <row r="152" spans="2:8" ht="31.5" x14ac:dyDescent="0.25">
      <c r="B152" s="79" t="s">
        <v>92</v>
      </c>
      <c r="C152" s="12" t="s">
        <v>219</v>
      </c>
      <c r="D152" s="12">
        <v>600</v>
      </c>
      <c r="E152" s="13">
        <v>1470.7</v>
      </c>
      <c r="F152" s="13">
        <v>1470.7</v>
      </c>
      <c r="G152" s="13">
        <v>1470.7</v>
      </c>
      <c r="H152" s="7">
        <f t="shared" si="6"/>
        <v>100</v>
      </c>
    </row>
    <row r="153" spans="2:8" ht="47.25" x14ac:dyDescent="0.25">
      <c r="B153" s="80" t="s">
        <v>125</v>
      </c>
      <c r="C153" s="3" t="s">
        <v>126</v>
      </c>
      <c r="D153" s="50"/>
      <c r="E153" s="16">
        <f>E154+E160+E158+E168</f>
        <v>21627.7</v>
      </c>
      <c r="F153" s="16">
        <f>F154+F160+F158+F168</f>
        <v>21627.7</v>
      </c>
      <c r="G153" s="16">
        <f>G154+G160+G158+G168</f>
        <v>21566</v>
      </c>
      <c r="H153" s="7">
        <f t="shared" si="6"/>
        <v>99.714717699986593</v>
      </c>
    </row>
    <row r="154" spans="2:8" ht="15.75" x14ac:dyDescent="0.25">
      <c r="B154" s="81" t="s">
        <v>42</v>
      </c>
      <c r="C154" s="6" t="s">
        <v>127</v>
      </c>
      <c r="D154" s="18"/>
      <c r="E154" s="13">
        <f>E155+E156+E157</f>
        <v>6114.9000000000005</v>
      </c>
      <c r="F154" s="13">
        <f>F155+F156+F157</f>
        <v>6114.9000000000005</v>
      </c>
      <c r="G154" s="13">
        <f>G155+G156+G157</f>
        <v>6070.9000000000005</v>
      </c>
      <c r="H154" s="7">
        <f t="shared" si="6"/>
        <v>99.280446123403493</v>
      </c>
    </row>
    <row r="155" spans="2:8" ht="63" x14ac:dyDescent="0.25">
      <c r="B155" s="9" t="s">
        <v>15</v>
      </c>
      <c r="C155" s="6" t="s">
        <v>127</v>
      </c>
      <c r="D155" s="18" t="s">
        <v>16</v>
      </c>
      <c r="E155" s="13">
        <v>5536.3</v>
      </c>
      <c r="F155" s="13">
        <v>5536.3</v>
      </c>
      <c r="G155" s="13">
        <v>5536.3</v>
      </c>
      <c r="H155" s="7">
        <f t="shared" si="6"/>
        <v>100</v>
      </c>
    </row>
    <row r="156" spans="2:8" ht="31.5" x14ac:dyDescent="0.25">
      <c r="B156" s="22" t="s">
        <v>7</v>
      </c>
      <c r="C156" s="6" t="s">
        <v>127</v>
      </c>
      <c r="D156" s="18" t="s">
        <v>8</v>
      </c>
      <c r="E156" s="13">
        <v>574.79999999999995</v>
      </c>
      <c r="F156" s="13">
        <v>574.79999999999995</v>
      </c>
      <c r="G156" s="13">
        <v>534.6</v>
      </c>
      <c r="H156" s="4">
        <f t="shared" si="6"/>
        <v>93.006263048016706</v>
      </c>
    </row>
    <row r="157" spans="2:8" ht="15.75" x14ac:dyDescent="0.25">
      <c r="B157" s="21" t="s">
        <v>44</v>
      </c>
      <c r="C157" s="6" t="s">
        <v>127</v>
      </c>
      <c r="D157" s="18" t="s">
        <v>45</v>
      </c>
      <c r="E157" s="13">
        <v>3.8</v>
      </c>
      <c r="F157" s="13">
        <v>3.8</v>
      </c>
      <c r="G157" s="13"/>
      <c r="H157" s="7">
        <f t="shared" si="6"/>
        <v>0</v>
      </c>
    </row>
    <row r="158" spans="2:8" ht="47.25" x14ac:dyDescent="0.25">
      <c r="B158" s="5" t="s">
        <v>128</v>
      </c>
      <c r="C158" s="6" t="s">
        <v>129</v>
      </c>
      <c r="D158" s="18"/>
      <c r="E158" s="13">
        <f>E159</f>
        <v>191</v>
      </c>
      <c r="F158" s="13">
        <f>F159</f>
        <v>191</v>
      </c>
      <c r="G158" s="13">
        <f>G159</f>
        <v>182.2</v>
      </c>
      <c r="H158" s="7">
        <f t="shared" si="6"/>
        <v>95.392670157068054</v>
      </c>
    </row>
    <row r="159" spans="2:8" ht="15.75" x14ac:dyDescent="0.25">
      <c r="B159" s="21" t="s">
        <v>7</v>
      </c>
      <c r="C159" s="6" t="s">
        <v>129</v>
      </c>
      <c r="D159" s="18" t="s">
        <v>8</v>
      </c>
      <c r="E159" s="13">
        <v>191</v>
      </c>
      <c r="F159" s="13">
        <v>191</v>
      </c>
      <c r="G159" s="13">
        <v>182.2</v>
      </c>
      <c r="H159" s="7">
        <f t="shared" si="6"/>
        <v>95.392670157068054</v>
      </c>
    </row>
    <row r="160" spans="2:8" ht="31.5" x14ac:dyDescent="0.25">
      <c r="B160" s="82" t="s">
        <v>130</v>
      </c>
      <c r="C160" s="6" t="s">
        <v>131</v>
      </c>
      <c r="D160" s="18"/>
      <c r="E160" s="13">
        <f>E161+E164</f>
        <v>14472.3</v>
      </c>
      <c r="F160" s="13">
        <f>F161+F164</f>
        <v>14472.3</v>
      </c>
      <c r="G160" s="13">
        <f>G161+G164</f>
        <v>14463.4</v>
      </c>
      <c r="H160" s="7">
        <f t="shared" si="6"/>
        <v>99.938503209579693</v>
      </c>
    </row>
    <row r="161" spans="2:8" ht="47.25" x14ac:dyDescent="0.25">
      <c r="B161" s="82" t="s">
        <v>132</v>
      </c>
      <c r="C161" s="6" t="s">
        <v>133</v>
      </c>
      <c r="D161" s="18"/>
      <c r="E161" s="13">
        <f>E162+E163</f>
        <v>4493.7</v>
      </c>
      <c r="F161" s="13">
        <f>F162+F163</f>
        <v>4493.7</v>
      </c>
      <c r="G161" s="13">
        <f>G162+G163</f>
        <v>4492</v>
      </c>
      <c r="H161" s="7">
        <f t="shared" si="6"/>
        <v>99.962169259185089</v>
      </c>
    </row>
    <row r="162" spans="2:8" ht="63" x14ac:dyDescent="0.25">
      <c r="B162" s="9" t="s">
        <v>15</v>
      </c>
      <c r="C162" s="6" t="s">
        <v>133</v>
      </c>
      <c r="D162" s="18" t="s">
        <v>16</v>
      </c>
      <c r="E162" s="13">
        <v>4353.2</v>
      </c>
      <c r="F162" s="13">
        <v>4353.2</v>
      </c>
      <c r="G162" s="13">
        <v>4353.2</v>
      </c>
      <c r="H162" s="7">
        <f t="shared" si="6"/>
        <v>100</v>
      </c>
    </row>
    <row r="163" spans="2:8" ht="31.5" x14ac:dyDescent="0.25">
      <c r="B163" s="22" t="s">
        <v>7</v>
      </c>
      <c r="C163" s="6" t="s">
        <v>133</v>
      </c>
      <c r="D163" s="18" t="s">
        <v>8</v>
      </c>
      <c r="E163" s="13">
        <v>140.5</v>
      </c>
      <c r="F163" s="13">
        <v>140.5</v>
      </c>
      <c r="G163" s="13">
        <v>138.80000000000001</v>
      </c>
      <c r="H163" s="7">
        <f t="shared" si="6"/>
        <v>98.790035587188612</v>
      </c>
    </row>
    <row r="164" spans="2:8" ht="47.25" x14ac:dyDescent="0.25">
      <c r="B164" s="82" t="s">
        <v>134</v>
      </c>
      <c r="C164" s="6" t="s">
        <v>135</v>
      </c>
      <c r="D164" s="18"/>
      <c r="E164" s="13">
        <f>SUM(E165:E167)</f>
        <v>9978.6</v>
      </c>
      <c r="F164" s="13">
        <f>SUM(F165:F167)</f>
        <v>9978.6</v>
      </c>
      <c r="G164" s="13">
        <f>SUM(G165:G167)</f>
        <v>9971.4</v>
      </c>
      <c r="H164" s="7">
        <f t="shared" si="6"/>
        <v>99.927845589561656</v>
      </c>
    </row>
    <row r="165" spans="2:8" ht="63" x14ac:dyDescent="0.25">
      <c r="B165" s="9" t="s">
        <v>15</v>
      </c>
      <c r="C165" s="6" t="s">
        <v>135</v>
      </c>
      <c r="D165" s="18" t="s">
        <v>16</v>
      </c>
      <c r="E165" s="13">
        <v>8565</v>
      </c>
      <c r="F165" s="13">
        <v>8565</v>
      </c>
      <c r="G165" s="13">
        <v>8564.6</v>
      </c>
      <c r="H165" s="7">
        <f t="shared" si="6"/>
        <v>99.995329830706368</v>
      </c>
    </row>
    <row r="166" spans="2:8" ht="31.5" x14ac:dyDescent="0.25">
      <c r="B166" s="22" t="s">
        <v>7</v>
      </c>
      <c r="C166" s="6" t="s">
        <v>135</v>
      </c>
      <c r="D166" s="18" t="s">
        <v>8</v>
      </c>
      <c r="E166" s="13">
        <v>1412.6</v>
      </c>
      <c r="F166" s="13">
        <v>1412.6</v>
      </c>
      <c r="G166" s="13">
        <v>1405.8</v>
      </c>
      <c r="H166" s="7">
        <f t="shared" si="6"/>
        <v>99.518618150927381</v>
      </c>
    </row>
    <row r="167" spans="2:8" ht="15.75" x14ac:dyDescent="0.25">
      <c r="B167" s="21" t="s">
        <v>44</v>
      </c>
      <c r="C167" s="6" t="s">
        <v>135</v>
      </c>
      <c r="D167" s="18" t="s">
        <v>45</v>
      </c>
      <c r="E167" s="13">
        <v>1</v>
      </c>
      <c r="F167" s="13">
        <v>1</v>
      </c>
      <c r="G167" s="13">
        <v>1</v>
      </c>
      <c r="H167" s="7">
        <f t="shared" si="6"/>
        <v>100</v>
      </c>
    </row>
    <row r="168" spans="2:8" ht="15.75" x14ac:dyDescent="0.25">
      <c r="B168" s="22" t="s">
        <v>136</v>
      </c>
      <c r="C168" s="12">
        <v>6220300000</v>
      </c>
      <c r="D168" s="12"/>
      <c r="E168" s="13">
        <f>E169</f>
        <v>849.5</v>
      </c>
      <c r="F168" s="13">
        <f>F169</f>
        <v>849.5</v>
      </c>
      <c r="G168" s="13">
        <f>G169</f>
        <v>849.5</v>
      </c>
      <c r="H168" s="7">
        <f t="shared" si="6"/>
        <v>100</v>
      </c>
    </row>
    <row r="169" spans="2:8" ht="15.75" x14ac:dyDescent="0.25">
      <c r="B169" s="22" t="s">
        <v>137</v>
      </c>
      <c r="C169" s="12">
        <v>6220300020</v>
      </c>
      <c r="D169" s="12"/>
      <c r="E169" s="13">
        <f>E170+E171</f>
        <v>849.5</v>
      </c>
      <c r="F169" s="13">
        <f>F170+F171</f>
        <v>849.5</v>
      </c>
      <c r="G169" s="13">
        <f>G170+G171</f>
        <v>849.5</v>
      </c>
      <c r="H169" s="7">
        <f t="shared" si="6"/>
        <v>100</v>
      </c>
    </row>
    <row r="170" spans="2:8" ht="31.5" x14ac:dyDescent="0.25">
      <c r="B170" s="22" t="s">
        <v>7</v>
      </c>
      <c r="C170" s="12">
        <v>6220300020</v>
      </c>
      <c r="D170" s="12">
        <v>200</v>
      </c>
      <c r="E170" s="13">
        <v>345.6</v>
      </c>
      <c r="F170" s="13">
        <v>345.6</v>
      </c>
      <c r="G170" s="13">
        <v>345.6</v>
      </c>
      <c r="H170" s="7">
        <f t="shared" si="6"/>
        <v>100</v>
      </c>
    </row>
    <row r="171" spans="2:8" ht="15.75" x14ac:dyDescent="0.25">
      <c r="B171" s="51" t="s">
        <v>118</v>
      </c>
      <c r="C171" s="12">
        <v>6220300020</v>
      </c>
      <c r="D171" s="12">
        <v>300</v>
      </c>
      <c r="E171" s="13">
        <v>503.9</v>
      </c>
      <c r="F171" s="13">
        <v>503.9</v>
      </c>
      <c r="G171" s="13">
        <v>503.9</v>
      </c>
      <c r="H171" s="7">
        <f t="shared" si="6"/>
        <v>100</v>
      </c>
    </row>
    <row r="172" spans="2:8" ht="47.25" x14ac:dyDescent="0.25">
      <c r="B172" s="91" t="s">
        <v>241</v>
      </c>
      <c r="C172" s="3" t="s">
        <v>138</v>
      </c>
      <c r="D172" s="50"/>
      <c r="E172" s="16">
        <f>E173+E197</f>
        <v>133799</v>
      </c>
      <c r="F172" s="16">
        <f>F173+F197</f>
        <v>133799</v>
      </c>
      <c r="G172" s="16">
        <f>G173+G197</f>
        <v>133679</v>
      </c>
      <c r="H172" s="7">
        <f t="shared" si="6"/>
        <v>99.91031323104059</v>
      </c>
    </row>
    <row r="173" spans="2:8" ht="31.5" x14ac:dyDescent="0.25">
      <c r="B173" s="83" t="s">
        <v>139</v>
      </c>
      <c r="C173" s="3" t="s">
        <v>140</v>
      </c>
      <c r="D173" s="50"/>
      <c r="E173" s="16">
        <f>E174+E177+E180+E183+E195+E189+E191+E186+E193</f>
        <v>108359.9</v>
      </c>
      <c r="F173" s="16">
        <f>F174+F177+F180+F183+F195+F189+F191+F186+F193</f>
        <v>108359.9</v>
      </c>
      <c r="G173" s="16">
        <f>G174+G177+G180+G183+G195+G189+G191+G186+G193</f>
        <v>108243.09999999999</v>
      </c>
      <c r="H173" s="7">
        <f t="shared" si="6"/>
        <v>99.892211048552099</v>
      </c>
    </row>
    <row r="174" spans="2:8" ht="15.75" x14ac:dyDescent="0.25">
      <c r="B174" s="73" t="s">
        <v>141</v>
      </c>
      <c r="C174" s="6" t="s">
        <v>142</v>
      </c>
      <c r="D174" s="18"/>
      <c r="E174" s="13">
        <f t="shared" ref="E174:G175" si="7">E175</f>
        <v>25498</v>
      </c>
      <c r="F174" s="13">
        <f t="shared" si="7"/>
        <v>25498</v>
      </c>
      <c r="G174" s="13">
        <f t="shared" si="7"/>
        <v>25498</v>
      </c>
      <c r="H174" s="7">
        <f t="shared" si="6"/>
        <v>100</v>
      </c>
    </row>
    <row r="175" spans="2:8" ht="31.5" x14ac:dyDescent="0.25">
      <c r="B175" s="73" t="s">
        <v>90</v>
      </c>
      <c r="C175" s="6" t="s">
        <v>143</v>
      </c>
      <c r="D175" s="18"/>
      <c r="E175" s="13">
        <f t="shared" si="7"/>
        <v>25498</v>
      </c>
      <c r="F175" s="13">
        <f t="shared" si="7"/>
        <v>25498</v>
      </c>
      <c r="G175" s="13">
        <f t="shared" si="7"/>
        <v>25498</v>
      </c>
      <c r="H175" s="7">
        <f t="shared" si="6"/>
        <v>100</v>
      </c>
    </row>
    <row r="176" spans="2:8" ht="31.5" x14ac:dyDescent="0.25">
      <c r="B176" s="29" t="s">
        <v>92</v>
      </c>
      <c r="C176" s="6" t="s">
        <v>143</v>
      </c>
      <c r="D176" s="18" t="s">
        <v>74</v>
      </c>
      <c r="E176" s="13">
        <v>25498</v>
      </c>
      <c r="F176" s="13">
        <v>25498</v>
      </c>
      <c r="G176" s="13">
        <v>25498</v>
      </c>
      <c r="H176" s="7">
        <f t="shared" si="6"/>
        <v>100</v>
      </c>
    </row>
    <row r="177" spans="2:8" ht="47.25" x14ac:dyDescent="0.25">
      <c r="B177" s="73" t="s">
        <v>144</v>
      </c>
      <c r="C177" s="6" t="s">
        <v>145</v>
      </c>
      <c r="D177" s="18"/>
      <c r="E177" s="13">
        <f t="shared" ref="E177:G178" si="8">E178</f>
        <v>43942.400000000001</v>
      </c>
      <c r="F177" s="13">
        <f t="shared" si="8"/>
        <v>43942.400000000001</v>
      </c>
      <c r="G177" s="13">
        <f t="shared" si="8"/>
        <v>43942.400000000001</v>
      </c>
      <c r="H177" s="4">
        <f t="shared" si="6"/>
        <v>100</v>
      </c>
    </row>
    <row r="178" spans="2:8" ht="31.5" x14ac:dyDescent="0.25">
      <c r="B178" s="73" t="s">
        <v>90</v>
      </c>
      <c r="C178" s="6" t="s">
        <v>146</v>
      </c>
      <c r="D178" s="18"/>
      <c r="E178" s="13">
        <f t="shared" si="8"/>
        <v>43942.400000000001</v>
      </c>
      <c r="F178" s="13">
        <f t="shared" si="8"/>
        <v>43942.400000000001</v>
      </c>
      <c r="G178" s="13">
        <f t="shared" si="8"/>
        <v>43942.400000000001</v>
      </c>
      <c r="H178" s="4">
        <f t="shared" si="6"/>
        <v>100</v>
      </c>
    </row>
    <row r="179" spans="2:8" ht="31.5" x14ac:dyDescent="0.25">
      <c r="B179" s="29" t="s">
        <v>92</v>
      </c>
      <c r="C179" s="6" t="s">
        <v>146</v>
      </c>
      <c r="D179" s="18" t="s">
        <v>74</v>
      </c>
      <c r="E179" s="13">
        <v>43942.400000000001</v>
      </c>
      <c r="F179" s="13">
        <v>43942.400000000001</v>
      </c>
      <c r="G179" s="13">
        <v>43942.400000000001</v>
      </c>
      <c r="H179" s="7">
        <f t="shared" si="6"/>
        <v>100</v>
      </c>
    </row>
    <row r="180" spans="2:8" ht="15.75" x14ac:dyDescent="0.25">
      <c r="B180" s="73" t="s">
        <v>147</v>
      </c>
      <c r="C180" s="6" t="s">
        <v>148</v>
      </c>
      <c r="D180" s="18"/>
      <c r="E180" s="13">
        <f t="shared" ref="E180:G181" si="9">E181</f>
        <v>8263.6</v>
      </c>
      <c r="F180" s="13">
        <f t="shared" si="9"/>
        <v>8263.6</v>
      </c>
      <c r="G180" s="13">
        <f t="shared" si="9"/>
        <v>8263.6</v>
      </c>
      <c r="H180" s="7">
        <f t="shared" si="6"/>
        <v>100</v>
      </c>
    </row>
    <row r="181" spans="2:8" ht="31.5" x14ac:dyDescent="0.25">
      <c r="B181" s="73" t="s">
        <v>149</v>
      </c>
      <c r="C181" s="6" t="s">
        <v>150</v>
      </c>
      <c r="D181" s="18"/>
      <c r="E181" s="13">
        <f t="shared" si="9"/>
        <v>8263.6</v>
      </c>
      <c r="F181" s="13">
        <f t="shared" si="9"/>
        <v>8263.6</v>
      </c>
      <c r="G181" s="13">
        <f t="shared" si="9"/>
        <v>8263.6</v>
      </c>
      <c r="H181" s="7">
        <f t="shared" si="6"/>
        <v>100</v>
      </c>
    </row>
    <row r="182" spans="2:8" ht="31.5" x14ac:dyDescent="0.25">
      <c r="B182" s="29" t="s">
        <v>92</v>
      </c>
      <c r="C182" s="6" t="s">
        <v>150</v>
      </c>
      <c r="D182" s="18" t="s">
        <v>74</v>
      </c>
      <c r="E182" s="13">
        <v>8263.6</v>
      </c>
      <c r="F182" s="13">
        <v>8263.6</v>
      </c>
      <c r="G182" s="13">
        <v>8263.6</v>
      </c>
      <c r="H182" s="7">
        <f t="shared" si="6"/>
        <v>100</v>
      </c>
    </row>
    <row r="183" spans="2:8" ht="15.75" x14ac:dyDescent="0.25">
      <c r="B183" s="73" t="s">
        <v>151</v>
      </c>
      <c r="C183" s="6" t="s">
        <v>152</v>
      </c>
      <c r="D183" s="18"/>
      <c r="E183" s="13">
        <f t="shared" ref="E183:G184" si="10">E184</f>
        <v>26851.3</v>
      </c>
      <c r="F183" s="13">
        <f t="shared" si="10"/>
        <v>26851.3</v>
      </c>
      <c r="G183" s="13">
        <f t="shared" si="10"/>
        <v>26851.3</v>
      </c>
      <c r="H183" s="7">
        <f t="shared" si="6"/>
        <v>100</v>
      </c>
    </row>
    <row r="184" spans="2:8" ht="31.5" x14ac:dyDescent="0.25">
      <c r="B184" s="73" t="s">
        <v>90</v>
      </c>
      <c r="C184" s="6" t="s">
        <v>153</v>
      </c>
      <c r="D184" s="18"/>
      <c r="E184" s="13">
        <f t="shared" si="10"/>
        <v>26851.3</v>
      </c>
      <c r="F184" s="13">
        <f t="shared" si="10"/>
        <v>26851.3</v>
      </c>
      <c r="G184" s="13">
        <f t="shared" si="10"/>
        <v>26851.3</v>
      </c>
      <c r="H184" s="7">
        <f t="shared" si="6"/>
        <v>100</v>
      </c>
    </row>
    <row r="185" spans="2:8" ht="31.5" x14ac:dyDescent="0.25">
      <c r="B185" s="29" t="s">
        <v>92</v>
      </c>
      <c r="C185" s="6" t="s">
        <v>153</v>
      </c>
      <c r="D185" s="18" t="s">
        <v>74</v>
      </c>
      <c r="E185" s="13">
        <v>26851.3</v>
      </c>
      <c r="F185" s="13">
        <v>26851.3</v>
      </c>
      <c r="G185" s="13">
        <v>26851.3</v>
      </c>
      <c r="H185" s="7">
        <f t="shared" si="6"/>
        <v>100</v>
      </c>
    </row>
    <row r="186" spans="2:8" ht="15.75" x14ac:dyDescent="0.25">
      <c r="B186" s="73" t="s">
        <v>154</v>
      </c>
      <c r="C186" s="14">
        <v>6310600000</v>
      </c>
      <c r="D186" s="12"/>
      <c r="E186" s="13">
        <f t="shared" ref="E186:G187" si="11">E187</f>
        <v>2137.5</v>
      </c>
      <c r="F186" s="13">
        <f t="shared" si="11"/>
        <v>2137.5</v>
      </c>
      <c r="G186" s="13">
        <f t="shared" si="11"/>
        <v>2137.5</v>
      </c>
      <c r="H186" s="7">
        <f t="shared" si="6"/>
        <v>100</v>
      </c>
    </row>
    <row r="187" spans="2:8" ht="31.5" x14ac:dyDescent="0.25">
      <c r="B187" s="73" t="s">
        <v>90</v>
      </c>
      <c r="C187" s="14">
        <v>6310600600</v>
      </c>
      <c r="D187" s="12"/>
      <c r="E187" s="13">
        <f t="shared" si="11"/>
        <v>2137.5</v>
      </c>
      <c r="F187" s="13">
        <f t="shared" si="11"/>
        <v>2137.5</v>
      </c>
      <c r="G187" s="13">
        <f t="shared" si="11"/>
        <v>2137.5</v>
      </c>
      <c r="H187" s="7">
        <f t="shared" si="6"/>
        <v>100</v>
      </c>
    </row>
    <row r="188" spans="2:8" ht="31.5" x14ac:dyDescent="0.25">
      <c r="B188" s="29" t="s">
        <v>92</v>
      </c>
      <c r="C188" s="14">
        <v>6310600600</v>
      </c>
      <c r="D188" s="12">
        <v>600</v>
      </c>
      <c r="E188" s="13">
        <v>2137.5</v>
      </c>
      <c r="F188" s="13">
        <v>2137.5</v>
      </c>
      <c r="G188" s="13">
        <v>2137.5</v>
      </c>
      <c r="H188" s="7">
        <f t="shared" si="6"/>
        <v>100</v>
      </c>
    </row>
    <row r="189" spans="2:8" ht="47.25" x14ac:dyDescent="0.25">
      <c r="B189" s="84" t="s">
        <v>220</v>
      </c>
      <c r="C189" s="85" t="s">
        <v>190</v>
      </c>
      <c r="D189" s="12"/>
      <c r="E189" s="13">
        <f>E190</f>
        <v>543.20000000000005</v>
      </c>
      <c r="F189" s="13">
        <f>F190</f>
        <v>543.20000000000005</v>
      </c>
      <c r="G189" s="13">
        <f>G190</f>
        <v>543.20000000000005</v>
      </c>
      <c r="H189" s="7">
        <f t="shared" si="6"/>
        <v>100</v>
      </c>
    </row>
    <row r="190" spans="2:8" ht="31.5" x14ac:dyDescent="0.25">
      <c r="B190" s="29" t="s">
        <v>92</v>
      </c>
      <c r="C190" s="85" t="s">
        <v>190</v>
      </c>
      <c r="D190" s="12">
        <v>600</v>
      </c>
      <c r="E190" s="13">
        <v>543.20000000000005</v>
      </c>
      <c r="F190" s="13">
        <v>543.20000000000005</v>
      </c>
      <c r="G190" s="13">
        <v>543.20000000000005</v>
      </c>
      <c r="H190" s="7">
        <f t="shared" si="6"/>
        <v>100</v>
      </c>
    </row>
    <row r="191" spans="2:8" ht="63" x14ac:dyDescent="0.25">
      <c r="B191" s="29" t="s">
        <v>155</v>
      </c>
      <c r="C191" s="86" t="s">
        <v>221</v>
      </c>
      <c r="D191" s="12"/>
      <c r="E191" s="13">
        <f>E192</f>
        <v>72.7</v>
      </c>
      <c r="F191" s="13">
        <f>F192</f>
        <v>72.7</v>
      </c>
      <c r="G191" s="13">
        <f>G192</f>
        <v>72.7</v>
      </c>
      <c r="H191" s="7">
        <f t="shared" si="6"/>
        <v>100</v>
      </c>
    </row>
    <row r="192" spans="2:8" ht="31.5" x14ac:dyDescent="0.25">
      <c r="B192" s="29" t="s">
        <v>92</v>
      </c>
      <c r="C192" s="87" t="s">
        <v>221</v>
      </c>
      <c r="D192" s="12">
        <v>600</v>
      </c>
      <c r="E192" s="13">
        <v>72.7</v>
      </c>
      <c r="F192" s="13">
        <v>72.7</v>
      </c>
      <c r="G192" s="13">
        <v>72.7</v>
      </c>
      <c r="H192" s="7">
        <f t="shared" si="6"/>
        <v>100</v>
      </c>
    </row>
    <row r="193" spans="2:8" ht="31.5" x14ac:dyDescent="0.25">
      <c r="B193" s="84" t="s">
        <v>222</v>
      </c>
      <c r="C193" s="76" t="s">
        <v>156</v>
      </c>
      <c r="D193" s="12"/>
      <c r="E193" s="13">
        <f>E194</f>
        <v>51.2</v>
      </c>
      <c r="F193" s="13">
        <f>F194</f>
        <v>51.2</v>
      </c>
      <c r="G193" s="13">
        <f>G194</f>
        <v>51.2</v>
      </c>
      <c r="H193" s="7">
        <f t="shared" si="6"/>
        <v>100</v>
      </c>
    </row>
    <row r="194" spans="2:8" ht="31.5" x14ac:dyDescent="0.25">
      <c r="B194" s="29" t="s">
        <v>92</v>
      </c>
      <c r="C194" s="76" t="s">
        <v>156</v>
      </c>
      <c r="D194" s="12">
        <v>600</v>
      </c>
      <c r="E194" s="13">
        <v>51.2</v>
      </c>
      <c r="F194" s="13">
        <v>51.2</v>
      </c>
      <c r="G194" s="13">
        <v>51.2</v>
      </c>
      <c r="H194" s="7">
        <f t="shared" si="6"/>
        <v>100</v>
      </c>
    </row>
    <row r="195" spans="2:8" ht="15.75" x14ac:dyDescent="0.25">
      <c r="B195" s="69" t="s">
        <v>124</v>
      </c>
      <c r="C195" s="14">
        <v>6311309010</v>
      </c>
      <c r="D195" s="12"/>
      <c r="E195" s="13">
        <f>E196</f>
        <v>1000</v>
      </c>
      <c r="F195" s="13">
        <f>F196</f>
        <v>1000</v>
      </c>
      <c r="G195" s="13">
        <f>G196</f>
        <v>883.2</v>
      </c>
      <c r="H195" s="7">
        <f t="shared" si="6"/>
        <v>88.320000000000007</v>
      </c>
    </row>
    <row r="196" spans="2:8" ht="31.5" x14ac:dyDescent="0.25">
      <c r="B196" s="29" t="s">
        <v>92</v>
      </c>
      <c r="C196" s="14">
        <v>6311309010</v>
      </c>
      <c r="D196" s="12">
        <v>600</v>
      </c>
      <c r="E196" s="13">
        <v>1000</v>
      </c>
      <c r="F196" s="13">
        <v>1000</v>
      </c>
      <c r="G196" s="13">
        <v>883.2</v>
      </c>
      <c r="H196" s="7">
        <f t="shared" si="6"/>
        <v>88.320000000000007</v>
      </c>
    </row>
    <row r="197" spans="2:8" ht="31.5" x14ac:dyDescent="0.25">
      <c r="B197" s="83" t="s">
        <v>157</v>
      </c>
      <c r="C197" s="3" t="s">
        <v>158</v>
      </c>
      <c r="D197" s="50"/>
      <c r="E197" s="16">
        <f>E198+E201</f>
        <v>25439.1</v>
      </c>
      <c r="F197" s="16">
        <f>F198+F201</f>
        <v>25439.1</v>
      </c>
      <c r="G197" s="16">
        <f>G198+G201</f>
        <v>25435.9</v>
      </c>
      <c r="H197" s="7">
        <f t="shared" si="6"/>
        <v>99.987420938633846</v>
      </c>
    </row>
    <row r="198" spans="2:8" ht="15.75" x14ac:dyDescent="0.25">
      <c r="B198" s="73" t="s">
        <v>42</v>
      </c>
      <c r="C198" s="6" t="s">
        <v>159</v>
      </c>
      <c r="D198" s="18"/>
      <c r="E198" s="13">
        <f>SUM(E199:E200)</f>
        <v>4153.6000000000004</v>
      </c>
      <c r="F198" s="13">
        <f>SUM(F199:F200)</f>
        <v>4153.6000000000004</v>
      </c>
      <c r="G198" s="13">
        <f>SUM(G199:G200)</f>
        <v>4151.3999999999996</v>
      </c>
      <c r="H198" s="7">
        <f t="shared" si="6"/>
        <v>99.947033898305065</v>
      </c>
    </row>
    <row r="199" spans="2:8" ht="63" x14ac:dyDescent="0.25">
      <c r="B199" s="9" t="s">
        <v>15</v>
      </c>
      <c r="C199" s="6" t="s">
        <v>159</v>
      </c>
      <c r="D199" s="18" t="s">
        <v>16</v>
      </c>
      <c r="E199" s="13">
        <v>3923.5</v>
      </c>
      <c r="F199" s="13">
        <v>3923.5</v>
      </c>
      <c r="G199" s="13">
        <v>3923.5</v>
      </c>
      <c r="H199" s="7">
        <f t="shared" si="6"/>
        <v>100</v>
      </c>
    </row>
    <row r="200" spans="2:8" ht="31.5" x14ac:dyDescent="0.25">
      <c r="B200" s="22" t="s">
        <v>7</v>
      </c>
      <c r="C200" s="6" t="s">
        <v>159</v>
      </c>
      <c r="D200" s="18" t="s">
        <v>8</v>
      </c>
      <c r="E200" s="13">
        <v>230.1</v>
      </c>
      <c r="F200" s="13">
        <v>230.1</v>
      </c>
      <c r="G200" s="13">
        <v>227.9</v>
      </c>
      <c r="H200" s="7">
        <f t="shared" si="6"/>
        <v>99.043893959148193</v>
      </c>
    </row>
    <row r="201" spans="2:8" ht="31.5" x14ac:dyDescent="0.25">
      <c r="B201" s="73" t="s">
        <v>160</v>
      </c>
      <c r="C201" s="6" t="s">
        <v>161</v>
      </c>
      <c r="D201" s="18"/>
      <c r="E201" s="13">
        <f>E202+E206</f>
        <v>21285.5</v>
      </c>
      <c r="F201" s="13">
        <f>F202+F206</f>
        <v>21285.5</v>
      </c>
      <c r="G201" s="13">
        <f>G202+G206</f>
        <v>21284.5</v>
      </c>
      <c r="H201" s="7">
        <f t="shared" si="6"/>
        <v>99.995301966127172</v>
      </c>
    </row>
    <row r="202" spans="2:8" ht="47.25" x14ac:dyDescent="0.25">
      <c r="B202" s="82" t="s">
        <v>162</v>
      </c>
      <c r="C202" s="6" t="s">
        <v>163</v>
      </c>
      <c r="D202" s="18"/>
      <c r="E202" s="13">
        <f>SUM(E203:E205)</f>
        <v>17348.400000000001</v>
      </c>
      <c r="F202" s="13">
        <f>SUM(F203:F205)</f>
        <v>17348.400000000001</v>
      </c>
      <c r="G202" s="13">
        <f>SUM(G203:G205)</f>
        <v>17347.400000000001</v>
      </c>
      <c r="H202" s="7">
        <f t="shared" si="6"/>
        <v>99.994235779668443</v>
      </c>
    </row>
    <row r="203" spans="2:8" ht="63" x14ac:dyDescent="0.25">
      <c r="B203" s="9" t="s">
        <v>15</v>
      </c>
      <c r="C203" s="6" t="s">
        <v>163</v>
      </c>
      <c r="D203" s="18" t="s">
        <v>16</v>
      </c>
      <c r="E203" s="13">
        <v>17127</v>
      </c>
      <c r="F203" s="13">
        <v>17127</v>
      </c>
      <c r="G203" s="13">
        <v>17127</v>
      </c>
      <c r="H203" s="7">
        <f t="shared" si="6"/>
        <v>100</v>
      </c>
    </row>
    <row r="204" spans="2:8" ht="31.5" x14ac:dyDescent="0.25">
      <c r="B204" s="22" t="s">
        <v>7</v>
      </c>
      <c r="C204" s="12">
        <v>6320200510</v>
      </c>
      <c r="D204" s="12">
        <v>200</v>
      </c>
      <c r="E204" s="13">
        <v>216.2</v>
      </c>
      <c r="F204" s="13">
        <v>216.2</v>
      </c>
      <c r="G204" s="13">
        <v>216.2</v>
      </c>
      <c r="H204" s="7">
        <f t="shared" si="6"/>
        <v>100</v>
      </c>
    </row>
    <row r="205" spans="2:8" ht="15.75" x14ac:dyDescent="0.25">
      <c r="B205" s="22" t="s">
        <v>44</v>
      </c>
      <c r="C205" s="12">
        <v>6320200510</v>
      </c>
      <c r="D205" s="12">
        <v>800</v>
      </c>
      <c r="E205" s="13">
        <v>5.2</v>
      </c>
      <c r="F205" s="13">
        <v>5.2</v>
      </c>
      <c r="G205" s="13">
        <v>4.2</v>
      </c>
      <c r="H205" s="7">
        <f t="shared" si="6"/>
        <v>80.769230769230774</v>
      </c>
    </row>
    <row r="206" spans="2:8" ht="47.25" x14ac:dyDescent="0.25">
      <c r="B206" s="82" t="s">
        <v>164</v>
      </c>
      <c r="C206" s="6" t="s">
        <v>165</v>
      </c>
      <c r="D206" s="18"/>
      <c r="E206" s="13">
        <f>SUM(E207:E208)</f>
        <v>3937.1000000000004</v>
      </c>
      <c r="F206" s="13">
        <f>SUM(F207:F208)</f>
        <v>3937.1000000000004</v>
      </c>
      <c r="G206" s="13">
        <f>SUM(G207:G208)</f>
        <v>3937.1000000000004</v>
      </c>
      <c r="H206" s="7">
        <f t="shared" si="6"/>
        <v>100</v>
      </c>
    </row>
    <row r="207" spans="2:8" ht="63" x14ac:dyDescent="0.25">
      <c r="B207" s="9" t="s">
        <v>15</v>
      </c>
      <c r="C207" s="6" t="s">
        <v>165</v>
      </c>
      <c r="D207" s="18" t="s">
        <v>16</v>
      </c>
      <c r="E207" s="13">
        <v>3697.3</v>
      </c>
      <c r="F207" s="13">
        <v>3697.3</v>
      </c>
      <c r="G207" s="13">
        <v>3697.3</v>
      </c>
      <c r="H207" s="7"/>
    </row>
    <row r="208" spans="2:8" ht="31.5" x14ac:dyDescent="0.25">
      <c r="B208" s="22" t="s">
        <v>7</v>
      </c>
      <c r="C208" s="6" t="s">
        <v>165</v>
      </c>
      <c r="D208" s="18" t="s">
        <v>8</v>
      </c>
      <c r="E208" s="13">
        <v>239.8</v>
      </c>
      <c r="F208" s="13">
        <v>239.8</v>
      </c>
      <c r="G208" s="13">
        <v>239.8</v>
      </c>
      <c r="H208" s="7"/>
    </row>
    <row r="209" spans="2:8" ht="47.25" x14ac:dyDescent="0.25">
      <c r="B209" s="10" t="s">
        <v>242</v>
      </c>
      <c r="C209" s="12">
        <v>6400000000</v>
      </c>
      <c r="D209" s="15"/>
      <c r="E209" s="13">
        <f>E210</f>
        <v>52</v>
      </c>
      <c r="F209" s="13">
        <f>F210</f>
        <v>52</v>
      </c>
      <c r="G209" s="13">
        <f>G210</f>
        <v>51</v>
      </c>
      <c r="H209" s="7">
        <f t="shared" si="6"/>
        <v>98.076923076923066</v>
      </c>
    </row>
    <row r="210" spans="2:8" ht="15.75" x14ac:dyDescent="0.25">
      <c r="B210" s="26" t="s">
        <v>223</v>
      </c>
      <c r="C210" s="12">
        <v>6400200000</v>
      </c>
      <c r="D210" s="15"/>
      <c r="E210" s="13">
        <f>E211+E212</f>
        <v>52</v>
      </c>
      <c r="F210" s="13">
        <f>F211+F212</f>
        <v>52</v>
      </c>
      <c r="G210" s="13">
        <f>G211+G212</f>
        <v>51</v>
      </c>
      <c r="H210" s="7">
        <f t="shared" si="6"/>
        <v>98.076923076923066</v>
      </c>
    </row>
    <row r="211" spans="2:8" ht="31.5" x14ac:dyDescent="0.25">
      <c r="B211" s="22" t="s">
        <v>7</v>
      </c>
      <c r="C211" s="12">
        <v>6400200000</v>
      </c>
      <c r="D211" s="12">
        <v>200</v>
      </c>
      <c r="E211" s="13">
        <v>20</v>
      </c>
      <c r="F211" s="13">
        <v>20</v>
      </c>
      <c r="G211" s="13">
        <v>19</v>
      </c>
      <c r="H211" s="7">
        <f t="shared" si="6"/>
        <v>95</v>
      </c>
    </row>
    <row r="212" spans="2:8" ht="15.75" x14ac:dyDescent="0.25">
      <c r="B212" s="17" t="s">
        <v>118</v>
      </c>
      <c r="C212" s="12">
        <v>6400200000</v>
      </c>
      <c r="D212" s="12">
        <v>300</v>
      </c>
      <c r="E212" s="13">
        <v>32</v>
      </c>
      <c r="F212" s="13">
        <v>32</v>
      </c>
      <c r="G212" s="13">
        <v>32</v>
      </c>
      <c r="H212" s="7">
        <f t="shared" si="6"/>
        <v>100</v>
      </c>
    </row>
    <row r="213" spans="2:8" ht="47.25" x14ac:dyDescent="0.25">
      <c r="B213" s="64" t="s">
        <v>243</v>
      </c>
      <c r="C213" s="3" t="s">
        <v>166</v>
      </c>
      <c r="D213" s="50"/>
      <c r="E213" s="16">
        <f>E214+E221</f>
        <v>3753.4</v>
      </c>
      <c r="F213" s="16">
        <f>F214+F221</f>
        <v>3753.4</v>
      </c>
      <c r="G213" s="16">
        <f>G214+G221</f>
        <v>3753.4</v>
      </c>
      <c r="H213" s="4">
        <f t="shared" si="6"/>
        <v>100</v>
      </c>
    </row>
    <row r="214" spans="2:8" ht="15.75" x14ac:dyDescent="0.25">
      <c r="B214" s="83" t="s">
        <v>167</v>
      </c>
      <c r="C214" s="3" t="s">
        <v>168</v>
      </c>
      <c r="D214" s="50"/>
      <c r="E214" s="16">
        <f>E215+E217+E219</f>
        <v>3653.4</v>
      </c>
      <c r="F214" s="16">
        <f>F215+F217+F219</f>
        <v>3653.4</v>
      </c>
      <c r="G214" s="16">
        <f>G215+G217+G219</f>
        <v>3653.4</v>
      </c>
      <c r="H214" s="7">
        <f t="shared" si="6"/>
        <v>100</v>
      </c>
    </row>
    <row r="215" spans="2:8" ht="31.5" x14ac:dyDescent="0.25">
      <c r="B215" s="73" t="s">
        <v>169</v>
      </c>
      <c r="C215" s="6" t="s">
        <v>170</v>
      </c>
      <c r="D215" s="18"/>
      <c r="E215" s="13">
        <f>E216</f>
        <v>3323.4</v>
      </c>
      <c r="F215" s="13">
        <f>F216</f>
        <v>3323.4</v>
      </c>
      <c r="G215" s="13">
        <f>G216</f>
        <v>3323.4</v>
      </c>
      <c r="H215" s="7">
        <f t="shared" si="6"/>
        <v>100</v>
      </c>
    </row>
    <row r="216" spans="2:8" ht="15.75" x14ac:dyDescent="0.25">
      <c r="B216" s="51" t="s">
        <v>118</v>
      </c>
      <c r="C216" s="6" t="s">
        <v>170</v>
      </c>
      <c r="D216" s="18" t="s">
        <v>72</v>
      </c>
      <c r="E216" s="13">
        <v>3323.4</v>
      </c>
      <c r="F216" s="13">
        <v>3323.4</v>
      </c>
      <c r="G216" s="13">
        <v>3323.4</v>
      </c>
      <c r="H216" s="7">
        <f t="shared" ref="H216:H259" si="12">G216/F216*100</f>
        <v>100</v>
      </c>
    </row>
    <row r="217" spans="2:8" ht="47.25" x14ac:dyDescent="0.25">
      <c r="B217" s="28" t="s">
        <v>171</v>
      </c>
      <c r="C217" s="75" t="s">
        <v>172</v>
      </c>
      <c r="D217" s="75"/>
      <c r="E217" s="13">
        <f>E218</f>
        <v>80</v>
      </c>
      <c r="F217" s="13">
        <f>F218</f>
        <v>80</v>
      </c>
      <c r="G217" s="13">
        <f>G218</f>
        <v>80</v>
      </c>
      <c r="H217" s="7">
        <f t="shared" si="12"/>
        <v>100</v>
      </c>
    </row>
    <row r="218" spans="2:8" ht="15.75" x14ac:dyDescent="0.25">
      <c r="B218" s="51" t="s">
        <v>118</v>
      </c>
      <c r="C218" s="75" t="s">
        <v>172</v>
      </c>
      <c r="D218" s="12">
        <v>300</v>
      </c>
      <c r="E218" s="13">
        <v>80</v>
      </c>
      <c r="F218" s="13">
        <v>80</v>
      </c>
      <c r="G218" s="13">
        <v>80</v>
      </c>
      <c r="H218" s="7">
        <f t="shared" si="12"/>
        <v>100</v>
      </c>
    </row>
    <row r="219" spans="2:8" ht="31.5" x14ac:dyDescent="0.25">
      <c r="B219" s="34" t="s">
        <v>173</v>
      </c>
      <c r="C219" s="33">
        <v>6510300000</v>
      </c>
      <c r="D219" s="11"/>
      <c r="E219" s="30">
        <f>E220</f>
        <v>250</v>
      </c>
      <c r="F219" s="30">
        <f>F220</f>
        <v>250</v>
      </c>
      <c r="G219" s="30">
        <f>G220</f>
        <v>250</v>
      </c>
      <c r="H219" s="7">
        <f t="shared" si="12"/>
        <v>100</v>
      </c>
    </row>
    <row r="220" spans="2:8" ht="15.75" x14ac:dyDescent="0.25">
      <c r="B220" s="17" t="s">
        <v>118</v>
      </c>
      <c r="C220" s="33">
        <v>6510300000</v>
      </c>
      <c r="D220" s="11">
        <v>300</v>
      </c>
      <c r="E220" s="30">
        <v>250</v>
      </c>
      <c r="F220" s="30">
        <v>250</v>
      </c>
      <c r="G220" s="30">
        <v>250</v>
      </c>
      <c r="H220" s="7">
        <f t="shared" si="12"/>
        <v>100</v>
      </c>
    </row>
    <row r="221" spans="2:8" ht="31.5" x14ac:dyDescent="0.25">
      <c r="B221" s="28" t="s">
        <v>224</v>
      </c>
      <c r="C221" s="12">
        <v>6530100000</v>
      </c>
      <c r="D221" s="12"/>
      <c r="E221" s="23">
        <f>E222</f>
        <v>100</v>
      </c>
      <c r="F221" s="23">
        <f>F222</f>
        <v>100</v>
      </c>
      <c r="G221" s="23">
        <f>G222</f>
        <v>100</v>
      </c>
      <c r="H221" s="7">
        <f t="shared" si="12"/>
        <v>100</v>
      </c>
    </row>
    <row r="222" spans="2:8" ht="31.5" x14ac:dyDescent="0.25">
      <c r="B222" s="29" t="s">
        <v>92</v>
      </c>
      <c r="C222" s="12">
        <v>6530100000</v>
      </c>
      <c r="D222" s="12">
        <v>600</v>
      </c>
      <c r="E222" s="23">
        <v>100</v>
      </c>
      <c r="F222" s="23">
        <v>100</v>
      </c>
      <c r="G222" s="23">
        <v>100</v>
      </c>
      <c r="H222" s="7"/>
    </row>
    <row r="223" spans="2:8" ht="31.5" x14ac:dyDescent="0.25">
      <c r="B223" s="92" t="s">
        <v>191</v>
      </c>
      <c r="C223" s="75" t="s">
        <v>192</v>
      </c>
      <c r="D223" s="12"/>
      <c r="E223" s="23">
        <f>E224+E226+E228</f>
        <v>49080.3</v>
      </c>
      <c r="F223" s="23">
        <f>F224+F226+F228</f>
        <v>49080.3</v>
      </c>
      <c r="G223" s="23">
        <f>G224+G226+G228</f>
        <v>46002</v>
      </c>
      <c r="H223" s="7">
        <f t="shared" si="12"/>
        <v>93.728033447228313</v>
      </c>
    </row>
    <row r="224" spans="2:8" ht="15.75" x14ac:dyDescent="0.25">
      <c r="B224" s="28" t="s">
        <v>225</v>
      </c>
      <c r="C224" s="75" t="s">
        <v>193</v>
      </c>
      <c r="D224" s="14"/>
      <c r="E224" s="13">
        <f>E225</f>
        <v>3078.3</v>
      </c>
      <c r="F224" s="13">
        <f>F225</f>
        <v>3078.3</v>
      </c>
      <c r="G224" s="13">
        <f>G225</f>
        <v>0</v>
      </c>
      <c r="H224" s="7">
        <f t="shared" si="12"/>
        <v>0</v>
      </c>
    </row>
    <row r="225" spans="2:8" ht="15.75" x14ac:dyDescent="0.25">
      <c r="B225" s="51" t="s">
        <v>118</v>
      </c>
      <c r="C225" s="75" t="s">
        <v>193</v>
      </c>
      <c r="D225" s="14">
        <v>300</v>
      </c>
      <c r="E225" s="13">
        <v>3078.3</v>
      </c>
      <c r="F225" s="13">
        <v>3078.3</v>
      </c>
      <c r="G225" s="13"/>
      <c r="H225" s="7">
        <f t="shared" si="12"/>
        <v>0</v>
      </c>
    </row>
    <row r="226" spans="2:8" ht="63" x14ac:dyDescent="0.25">
      <c r="B226" s="28" t="s">
        <v>194</v>
      </c>
      <c r="C226" s="75" t="s">
        <v>195</v>
      </c>
      <c r="D226" s="15"/>
      <c r="E226" s="13">
        <f>E227</f>
        <v>42824</v>
      </c>
      <c r="F226" s="13">
        <f>F227</f>
        <v>42824</v>
      </c>
      <c r="G226" s="13">
        <f>G227</f>
        <v>42824</v>
      </c>
      <c r="H226" s="7">
        <f t="shared" si="12"/>
        <v>100</v>
      </c>
    </row>
    <row r="227" spans="2:8" ht="31.5" x14ac:dyDescent="0.25">
      <c r="B227" s="29" t="s">
        <v>210</v>
      </c>
      <c r="C227" s="75" t="s">
        <v>195</v>
      </c>
      <c r="D227" s="12">
        <v>400</v>
      </c>
      <c r="E227" s="13">
        <v>42824</v>
      </c>
      <c r="F227" s="13">
        <v>42824</v>
      </c>
      <c r="G227" s="13">
        <v>42824</v>
      </c>
      <c r="H227" s="7">
        <f t="shared" si="12"/>
        <v>100</v>
      </c>
    </row>
    <row r="228" spans="2:8" ht="31.5" x14ac:dyDescent="0.25">
      <c r="B228" s="28" t="s">
        <v>196</v>
      </c>
      <c r="C228" s="75" t="s">
        <v>197</v>
      </c>
      <c r="D228" s="12"/>
      <c r="E228" s="13">
        <f>E229</f>
        <v>3178</v>
      </c>
      <c r="F228" s="13">
        <f>F229</f>
        <v>3178</v>
      </c>
      <c r="G228" s="13">
        <f>G229</f>
        <v>3178</v>
      </c>
      <c r="H228" s="7">
        <f t="shared" si="12"/>
        <v>100</v>
      </c>
    </row>
    <row r="229" spans="2:8" ht="31.5" x14ac:dyDescent="0.25">
      <c r="B229" s="29" t="s">
        <v>210</v>
      </c>
      <c r="C229" s="75" t="s">
        <v>197</v>
      </c>
      <c r="D229" s="12">
        <v>400</v>
      </c>
      <c r="E229" s="13">
        <v>3178</v>
      </c>
      <c r="F229" s="13">
        <v>3178</v>
      </c>
      <c r="G229" s="13">
        <v>3178</v>
      </c>
      <c r="H229" s="7">
        <f t="shared" si="12"/>
        <v>100</v>
      </c>
    </row>
    <row r="230" spans="2:8" ht="47.25" x14ac:dyDescent="0.25">
      <c r="B230" s="91" t="s">
        <v>235</v>
      </c>
      <c r="C230" s="3" t="s">
        <v>174</v>
      </c>
      <c r="D230" s="50"/>
      <c r="E230" s="16">
        <f>E231</f>
        <v>10451</v>
      </c>
      <c r="F230" s="16">
        <f t="shared" ref="F230:G232" si="13">F231</f>
        <v>10451</v>
      </c>
      <c r="G230" s="16">
        <f t="shared" si="13"/>
        <v>10451</v>
      </c>
      <c r="H230" s="4">
        <f t="shared" si="12"/>
        <v>100</v>
      </c>
    </row>
    <row r="231" spans="2:8" ht="24" customHeight="1" x14ac:dyDescent="0.25">
      <c r="B231" s="73" t="s">
        <v>226</v>
      </c>
      <c r="C231" s="6" t="s">
        <v>227</v>
      </c>
      <c r="D231" s="18"/>
      <c r="E231" s="13">
        <f>E232</f>
        <v>10451</v>
      </c>
      <c r="F231" s="13">
        <f t="shared" si="13"/>
        <v>10451</v>
      </c>
      <c r="G231" s="13">
        <f t="shared" si="13"/>
        <v>10451</v>
      </c>
      <c r="H231" s="4">
        <f t="shared" si="12"/>
        <v>100</v>
      </c>
    </row>
    <row r="232" spans="2:8" ht="31.5" x14ac:dyDescent="0.25">
      <c r="B232" s="31" t="s">
        <v>175</v>
      </c>
      <c r="C232" s="12" t="s">
        <v>176</v>
      </c>
      <c r="D232" s="12"/>
      <c r="E232" s="13">
        <f>E233</f>
        <v>10451</v>
      </c>
      <c r="F232" s="13">
        <f t="shared" si="13"/>
        <v>10451</v>
      </c>
      <c r="G232" s="13">
        <f t="shared" si="13"/>
        <v>10451</v>
      </c>
      <c r="H232" s="7">
        <f t="shared" si="12"/>
        <v>100</v>
      </c>
    </row>
    <row r="233" spans="2:8" ht="31.5" x14ac:dyDescent="0.25">
      <c r="B233" s="29" t="s">
        <v>92</v>
      </c>
      <c r="C233" s="12" t="s">
        <v>176</v>
      </c>
      <c r="D233" s="12">
        <v>600</v>
      </c>
      <c r="E233" s="13">
        <v>10451</v>
      </c>
      <c r="F233" s="13">
        <v>10451</v>
      </c>
      <c r="G233" s="13">
        <v>10451</v>
      </c>
      <c r="H233" s="7">
        <f t="shared" si="12"/>
        <v>100</v>
      </c>
    </row>
    <row r="234" spans="2:8" ht="47.25" x14ac:dyDescent="0.25">
      <c r="B234" s="20" t="s">
        <v>244</v>
      </c>
      <c r="C234" s="48" t="s">
        <v>177</v>
      </c>
      <c r="D234" s="18"/>
      <c r="E234" s="13">
        <f>E235</f>
        <v>25</v>
      </c>
      <c r="F234" s="13">
        <f>F235</f>
        <v>25</v>
      </c>
      <c r="G234" s="13">
        <f>G235</f>
        <v>25</v>
      </c>
      <c r="H234" s="7">
        <f t="shared" si="12"/>
        <v>100</v>
      </c>
    </row>
    <row r="235" spans="2:8" ht="31.5" x14ac:dyDescent="0.25">
      <c r="B235" s="20" t="s">
        <v>178</v>
      </c>
      <c r="C235" s="48" t="s">
        <v>179</v>
      </c>
      <c r="D235" s="18" t="s">
        <v>8</v>
      </c>
      <c r="E235" s="13">
        <v>25</v>
      </c>
      <c r="F235" s="13">
        <v>25</v>
      </c>
      <c r="G235" s="13">
        <v>25</v>
      </c>
      <c r="H235" s="7">
        <f t="shared" si="12"/>
        <v>100</v>
      </c>
    </row>
    <row r="236" spans="2:8" ht="31.5" x14ac:dyDescent="0.25">
      <c r="B236" s="34" t="s">
        <v>236</v>
      </c>
      <c r="C236" s="88" t="s">
        <v>245</v>
      </c>
      <c r="D236" s="32"/>
      <c r="E236" s="30">
        <f t="shared" ref="E236:G237" si="14">E237</f>
        <v>11016.4</v>
      </c>
      <c r="F236" s="30">
        <f t="shared" si="14"/>
        <v>11016.4</v>
      </c>
      <c r="G236" s="30">
        <f t="shared" si="14"/>
        <v>11016</v>
      </c>
      <c r="H236" s="7">
        <f t="shared" si="12"/>
        <v>99.996369049780327</v>
      </c>
    </row>
    <row r="237" spans="2:8" ht="31.5" x14ac:dyDescent="0.25">
      <c r="B237" s="29" t="s">
        <v>246</v>
      </c>
      <c r="C237" s="48" t="s">
        <v>180</v>
      </c>
      <c r="D237" s="18"/>
      <c r="E237" s="13">
        <f t="shared" si="14"/>
        <v>11016.4</v>
      </c>
      <c r="F237" s="13">
        <f t="shared" si="14"/>
        <v>11016.4</v>
      </c>
      <c r="G237" s="13">
        <f t="shared" si="14"/>
        <v>11016</v>
      </c>
      <c r="H237" s="7">
        <f t="shared" si="12"/>
        <v>99.996369049780327</v>
      </c>
    </row>
    <row r="238" spans="2:8" ht="15.75" x14ac:dyDescent="0.25">
      <c r="B238" s="34" t="s">
        <v>118</v>
      </c>
      <c r="C238" s="88" t="s">
        <v>180</v>
      </c>
      <c r="D238" s="32" t="s">
        <v>72</v>
      </c>
      <c r="E238" s="30">
        <v>11016.4</v>
      </c>
      <c r="F238" s="30">
        <v>11016.4</v>
      </c>
      <c r="G238" s="30">
        <v>11016</v>
      </c>
      <c r="H238" s="7">
        <f t="shared" si="12"/>
        <v>99.996369049780327</v>
      </c>
    </row>
    <row r="239" spans="2:8" ht="47.25" x14ac:dyDescent="0.25">
      <c r="B239" s="93" t="s">
        <v>237</v>
      </c>
      <c r="C239" s="12" t="s">
        <v>228</v>
      </c>
      <c r="D239" s="27"/>
      <c r="E239" s="30">
        <f>E240</f>
        <v>1140</v>
      </c>
      <c r="F239" s="30">
        <f>F240</f>
        <v>1140</v>
      </c>
      <c r="G239" s="30">
        <f>G240</f>
        <v>1140</v>
      </c>
      <c r="H239" s="7">
        <f t="shared" si="12"/>
        <v>100</v>
      </c>
    </row>
    <row r="240" spans="2:8" ht="15.75" x14ac:dyDescent="0.25">
      <c r="B240" s="37" t="s">
        <v>12</v>
      </c>
      <c r="C240" s="12" t="s">
        <v>228</v>
      </c>
      <c r="D240" s="27">
        <v>500</v>
      </c>
      <c r="E240" s="30">
        <v>1140</v>
      </c>
      <c r="F240" s="30">
        <v>1140</v>
      </c>
      <c r="G240" s="30">
        <v>1140</v>
      </c>
      <c r="H240" s="7">
        <f t="shared" si="12"/>
        <v>100</v>
      </c>
    </row>
    <row r="241" spans="2:8" ht="63" x14ac:dyDescent="0.25">
      <c r="B241" s="94" t="s">
        <v>247</v>
      </c>
      <c r="C241" s="88" t="s">
        <v>248</v>
      </c>
      <c r="D241" s="32"/>
      <c r="E241" s="30">
        <f>E242</f>
        <v>104.8</v>
      </c>
      <c r="F241" s="30">
        <f>F242</f>
        <v>104.8</v>
      </c>
      <c r="G241" s="30">
        <f>G242</f>
        <v>104.8</v>
      </c>
      <c r="H241" s="95">
        <f t="shared" si="12"/>
        <v>100</v>
      </c>
    </row>
    <row r="242" spans="2:8" ht="47.25" x14ac:dyDescent="0.25">
      <c r="B242" s="96" t="s">
        <v>229</v>
      </c>
      <c r="C242" s="48" t="s">
        <v>181</v>
      </c>
      <c r="D242" s="12"/>
      <c r="E242" s="13">
        <f>E243+E244</f>
        <v>104.8</v>
      </c>
      <c r="F242" s="13">
        <f>F243+F244</f>
        <v>104.8</v>
      </c>
      <c r="G242" s="13">
        <f>G243+G244</f>
        <v>104.8</v>
      </c>
      <c r="H242" s="7">
        <f t="shared" si="12"/>
        <v>100</v>
      </c>
    </row>
    <row r="243" spans="2:8" ht="31.5" x14ac:dyDescent="0.25">
      <c r="B243" s="22" t="s">
        <v>7</v>
      </c>
      <c r="C243" s="48" t="s">
        <v>181</v>
      </c>
      <c r="D243" s="12">
        <v>200</v>
      </c>
      <c r="E243" s="13">
        <v>20</v>
      </c>
      <c r="F243" s="13">
        <v>20</v>
      </c>
      <c r="G243" s="13">
        <v>20</v>
      </c>
      <c r="H243" s="7">
        <f t="shared" si="12"/>
        <v>100</v>
      </c>
    </row>
    <row r="244" spans="2:8" ht="31.5" x14ac:dyDescent="0.25">
      <c r="B244" s="29" t="s">
        <v>92</v>
      </c>
      <c r="C244" s="48" t="s">
        <v>181</v>
      </c>
      <c r="D244" s="12">
        <v>600</v>
      </c>
      <c r="E244" s="13">
        <v>84.8</v>
      </c>
      <c r="F244" s="13">
        <v>84.8</v>
      </c>
      <c r="G244" s="13">
        <v>84.8</v>
      </c>
      <c r="H244" s="7">
        <f t="shared" si="12"/>
        <v>100</v>
      </c>
    </row>
    <row r="245" spans="2:8" ht="47.25" x14ac:dyDescent="0.25">
      <c r="B245" s="97" t="s">
        <v>238</v>
      </c>
      <c r="C245" s="27" t="s">
        <v>182</v>
      </c>
      <c r="D245" s="32"/>
      <c r="E245" s="30">
        <f>E246</f>
        <v>6340.5</v>
      </c>
      <c r="F245" s="30">
        <f>F246</f>
        <v>6340.5</v>
      </c>
      <c r="G245" s="30">
        <f>G246</f>
        <v>6340.5</v>
      </c>
      <c r="H245" s="7">
        <f t="shared" si="12"/>
        <v>100</v>
      </c>
    </row>
    <row r="246" spans="2:8" ht="15.75" x14ac:dyDescent="0.25">
      <c r="B246" s="37" t="s">
        <v>12</v>
      </c>
      <c r="C246" s="27" t="s">
        <v>182</v>
      </c>
      <c r="D246" s="32" t="s">
        <v>13</v>
      </c>
      <c r="E246" s="30">
        <v>6340.5</v>
      </c>
      <c r="F246" s="30">
        <v>6340.5</v>
      </c>
      <c r="G246" s="30">
        <v>6340.5</v>
      </c>
      <c r="H246" s="7">
        <f t="shared" si="12"/>
        <v>100</v>
      </c>
    </row>
    <row r="247" spans="2:8" ht="47.25" x14ac:dyDescent="0.25">
      <c r="B247" s="20" t="s">
        <v>230</v>
      </c>
      <c r="C247" s="48" t="s">
        <v>183</v>
      </c>
      <c r="D247" s="18"/>
      <c r="E247" s="13">
        <f>E248</f>
        <v>15</v>
      </c>
      <c r="F247" s="13">
        <f>F248</f>
        <v>15</v>
      </c>
      <c r="G247" s="13">
        <f>G248</f>
        <v>15</v>
      </c>
      <c r="H247" s="7">
        <f t="shared" si="12"/>
        <v>100</v>
      </c>
    </row>
    <row r="248" spans="2:8" ht="31.5" x14ac:dyDescent="0.25">
      <c r="B248" s="42" t="s">
        <v>7</v>
      </c>
      <c r="C248" s="48" t="s">
        <v>183</v>
      </c>
      <c r="D248" s="18" t="s">
        <v>8</v>
      </c>
      <c r="E248" s="13">
        <v>15</v>
      </c>
      <c r="F248" s="13">
        <v>15</v>
      </c>
      <c r="G248" s="13">
        <v>15</v>
      </c>
      <c r="H248" s="7">
        <f t="shared" si="12"/>
        <v>100</v>
      </c>
    </row>
    <row r="249" spans="2:8" ht="47.25" x14ac:dyDescent="0.25">
      <c r="B249" s="20" t="s">
        <v>231</v>
      </c>
      <c r="C249" s="48" t="s">
        <v>232</v>
      </c>
      <c r="D249" s="18"/>
      <c r="E249" s="13">
        <f>E250</f>
        <v>15</v>
      </c>
      <c r="F249" s="13">
        <f>F250</f>
        <v>15</v>
      </c>
      <c r="G249" s="13">
        <f>G250</f>
        <v>15</v>
      </c>
      <c r="H249" s="7">
        <f t="shared" si="12"/>
        <v>100</v>
      </c>
    </row>
    <row r="250" spans="2:8" ht="31.5" x14ac:dyDescent="0.25">
      <c r="B250" s="42" t="s">
        <v>7</v>
      </c>
      <c r="C250" s="48" t="s">
        <v>232</v>
      </c>
      <c r="D250" s="18" t="s">
        <v>8</v>
      </c>
      <c r="E250" s="13">
        <v>15</v>
      </c>
      <c r="F250" s="13">
        <v>15</v>
      </c>
      <c r="G250" s="13">
        <v>15</v>
      </c>
      <c r="H250" s="4">
        <f t="shared" si="12"/>
        <v>100</v>
      </c>
    </row>
    <row r="251" spans="2:8" ht="47.25" x14ac:dyDescent="0.25">
      <c r="B251" s="20" t="s">
        <v>239</v>
      </c>
      <c r="C251" s="48" t="s">
        <v>184</v>
      </c>
      <c r="D251" s="18"/>
      <c r="E251" s="13">
        <f t="shared" ref="E251:G252" si="15">E252</f>
        <v>25</v>
      </c>
      <c r="F251" s="13">
        <f t="shared" si="15"/>
        <v>25</v>
      </c>
      <c r="G251" s="13">
        <f t="shared" si="15"/>
        <v>25</v>
      </c>
      <c r="H251" s="7">
        <f t="shared" si="12"/>
        <v>100</v>
      </c>
    </row>
    <row r="252" spans="2:8" ht="31.5" x14ac:dyDescent="0.25">
      <c r="B252" s="20" t="s">
        <v>185</v>
      </c>
      <c r="C252" s="48" t="s">
        <v>233</v>
      </c>
      <c r="D252" s="18"/>
      <c r="E252" s="13">
        <f t="shared" si="15"/>
        <v>25</v>
      </c>
      <c r="F252" s="13">
        <f t="shared" si="15"/>
        <v>25</v>
      </c>
      <c r="G252" s="13">
        <f t="shared" si="15"/>
        <v>25</v>
      </c>
      <c r="H252" s="7">
        <f t="shared" si="12"/>
        <v>100</v>
      </c>
    </row>
    <row r="253" spans="2:8" ht="31.5" x14ac:dyDescent="0.25">
      <c r="B253" s="22" t="s">
        <v>7</v>
      </c>
      <c r="C253" s="48" t="s">
        <v>233</v>
      </c>
      <c r="D253" s="18" t="s">
        <v>8</v>
      </c>
      <c r="E253" s="13">
        <v>25</v>
      </c>
      <c r="F253" s="13">
        <v>25</v>
      </c>
      <c r="G253" s="13">
        <v>25</v>
      </c>
      <c r="H253" s="4">
        <f t="shared" si="12"/>
        <v>100</v>
      </c>
    </row>
    <row r="254" spans="2:8" ht="31.5" x14ac:dyDescent="0.25">
      <c r="B254" s="34" t="s">
        <v>249</v>
      </c>
      <c r="C254" s="27" t="s">
        <v>198</v>
      </c>
      <c r="D254" s="32"/>
      <c r="E254" s="30">
        <f>E255</f>
        <v>6940</v>
      </c>
      <c r="F254" s="30">
        <f>F255</f>
        <v>6940</v>
      </c>
      <c r="G254" s="30">
        <f>G255</f>
        <v>6940</v>
      </c>
      <c r="H254" s="7">
        <f t="shared" si="12"/>
        <v>100</v>
      </c>
    </row>
    <row r="255" spans="2:8" ht="24" customHeight="1" x14ac:dyDescent="0.25">
      <c r="B255" s="37" t="s">
        <v>12</v>
      </c>
      <c r="C255" s="66" t="s">
        <v>198</v>
      </c>
      <c r="D255" s="32" t="s">
        <v>13</v>
      </c>
      <c r="E255" s="30">
        <v>6940</v>
      </c>
      <c r="F255" s="30">
        <v>6940</v>
      </c>
      <c r="G255" s="30">
        <v>6940</v>
      </c>
      <c r="H255" s="4">
        <f t="shared" si="12"/>
        <v>100</v>
      </c>
    </row>
    <row r="256" spans="2:8" ht="31.5" x14ac:dyDescent="0.25">
      <c r="B256" s="20" t="s">
        <v>250</v>
      </c>
      <c r="C256" s="48" t="s">
        <v>186</v>
      </c>
      <c r="D256" s="18"/>
      <c r="E256" s="13">
        <f t="shared" ref="E256:G257" si="16">E257</f>
        <v>25</v>
      </c>
      <c r="F256" s="13">
        <f t="shared" si="16"/>
        <v>25</v>
      </c>
      <c r="G256" s="13">
        <f t="shared" si="16"/>
        <v>25</v>
      </c>
      <c r="H256" s="7">
        <f t="shared" si="12"/>
        <v>100</v>
      </c>
    </row>
    <row r="257" spans="2:13" ht="47.25" x14ac:dyDescent="0.25">
      <c r="B257" s="20" t="s">
        <v>251</v>
      </c>
      <c r="C257" s="48" t="s">
        <v>187</v>
      </c>
      <c r="D257" s="18"/>
      <c r="E257" s="13">
        <f t="shared" si="16"/>
        <v>25</v>
      </c>
      <c r="F257" s="13">
        <f t="shared" si="16"/>
        <v>25</v>
      </c>
      <c r="G257" s="13">
        <f t="shared" si="16"/>
        <v>25</v>
      </c>
      <c r="H257" s="7">
        <f t="shared" si="12"/>
        <v>100</v>
      </c>
    </row>
    <row r="258" spans="2:13" ht="31.5" x14ac:dyDescent="0.25">
      <c r="B258" s="22" t="s">
        <v>7</v>
      </c>
      <c r="C258" s="48" t="s">
        <v>187</v>
      </c>
      <c r="D258" s="18" t="s">
        <v>8</v>
      </c>
      <c r="E258" s="13">
        <v>25</v>
      </c>
      <c r="F258" s="13">
        <v>25</v>
      </c>
      <c r="G258" s="13">
        <v>25</v>
      </c>
      <c r="H258" s="7">
        <f t="shared" si="12"/>
        <v>100</v>
      </c>
      <c r="L258" s="102"/>
      <c r="M258" s="102"/>
    </row>
    <row r="259" spans="2:13" ht="15.75" x14ac:dyDescent="0.25">
      <c r="B259" s="89" t="s">
        <v>234</v>
      </c>
      <c r="C259" s="90"/>
      <c r="D259" s="45"/>
      <c r="E259" s="35">
        <f>E9+E106+E172+E209+E213+E223+E230+E234+E236+E239+E241+E245+E247+E249+E251+E254+E256</f>
        <v>889580.50000000012</v>
      </c>
      <c r="F259" s="35">
        <f>F9+F106+F172+F209+F213+F223+F230+F234+F236+F239+F241+F245+F247+F249+F251+F254+F256</f>
        <v>889580.50000000012</v>
      </c>
      <c r="G259" s="35">
        <f>G9+G106+G172+G209+G213+G223+G230+G234+G236+G239+G241+G245+G247+G249+G251+G254+G256</f>
        <v>851845.4</v>
      </c>
      <c r="H259" s="7">
        <f t="shared" si="12"/>
        <v>95.758101711986711</v>
      </c>
    </row>
    <row r="261" spans="2:13" x14ac:dyDescent="0.25">
      <c r="G261" s="102"/>
    </row>
    <row r="318" ht="35.25" customHeight="1" x14ac:dyDescent="0.25"/>
    <row r="332" ht="36.75" customHeight="1" x14ac:dyDescent="0.25"/>
    <row r="391" spans="3:11" ht="15.75" x14ac:dyDescent="0.25">
      <c r="C391" s="101"/>
      <c r="D391" s="101"/>
      <c r="E391" s="101"/>
      <c r="F391" s="101"/>
      <c r="G391" s="101"/>
      <c r="H391" s="101"/>
      <c r="I391" s="103"/>
      <c r="J391" s="103"/>
      <c r="K391" s="104"/>
    </row>
    <row r="392" spans="3:11" ht="20.25" customHeight="1" x14ac:dyDescent="0.25">
      <c r="C392" s="101"/>
      <c r="D392" s="105"/>
      <c r="E392" s="105"/>
      <c r="F392" s="105"/>
      <c r="G392" s="101"/>
      <c r="H392" s="101"/>
      <c r="I392" s="103"/>
      <c r="J392" s="103"/>
      <c r="K392" s="104"/>
    </row>
    <row r="393" spans="3:11" x14ac:dyDescent="0.25">
      <c r="C393" s="101"/>
      <c r="D393" s="105"/>
      <c r="E393" s="105"/>
      <c r="F393" s="105"/>
      <c r="G393" s="101"/>
      <c r="H393" s="101"/>
      <c r="I393" s="106"/>
      <c r="J393" s="106"/>
      <c r="K393" s="106"/>
    </row>
    <row r="394" spans="3:11" x14ac:dyDescent="0.25">
      <c r="C394" s="101"/>
      <c r="D394" s="105"/>
      <c r="E394" s="105"/>
      <c r="F394" s="105"/>
      <c r="G394" s="101"/>
      <c r="H394" s="101"/>
      <c r="I394" s="106"/>
      <c r="J394" s="106"/>
      <c r="K394" s="106"/>
    </row>
    <row r="395" spans="3:11" x14ac:dyDescent="0.25">
      <c r="C395" s="101"/>
      <c r="D395" s="105"/>
      <c r="E395" s="105"/>
      <c r="F395" s="105"/>
      <c r="G395" s="101"/>
      <c r="H395" s="101"/>
      <c r="I395" s="106"/>
      <c r="J395" s="106"/>
      <c r="K395" s="106"/>
    </row>
    <row r="396" spans="3:11" x14ac:dyDescent="0.25">
      <c r="C396" s="101"/>
      <c r="D396" s="105"/>
      <c r="E396" s="105"/>
      <c r="F396" s="105"/>
      <c r="G396" s="101"/>
      <c r="H396" s="101"/>
      <c r="I396" s="106"/>
      <c r="J396" s="106"/>
      <c r="K396" s="106"/>
    </row>
    <row r="397" spans="3:11" x14ac:dyDescent="0.25">
      <c r="C397" s="101"/>
      <c r="D397" s="105"/>
      <c r="E397" s="105"/>
      <c r="F397" s="105"/>
      <c r="G397" s="101"/>
      <c r="H397" s="101"/>
      <c r="I397" s="106"/>
      <c r="J397" s="106"/>
      <c r="K397" s="106"/>
    </row>
    <row r="398" spans="3:11" ht="15.75" x14ac:dyDescent="0.25">
      <c r="C398" s="101"/>
      <c r="D398" s="105"/>
      <c r="E398" s="105"/>
      <c r="F398" s="105"/>
      <c r="G398" s="101"/>
      <c r="H398" s="101"/>
      <c r="I398" s="101"/>
      <c r="J398" s="101"/>
      <c r="K398" s="104"/>
    </row>
    <row r="399" spans="3:11" ht="15.75" customHeight="1" x14ac:dyDescent="0.25">
      <c r="C399" s="101"/>
      <c r="D399" s="105"/>
      <c r="E399" s="105"/>
      <c r="F399" s="105"/>
      <c r="G399" s="101"/>
      <c r="H399" s="101"/>
      <c r="I399" s="103"/>
      <c r="J399" s="101"/>
      <c r="K399" s="104"/>
    </row>
    <row r="400" spans="3:11" ht="15.75" customHeight="1" x14ac:dyDescent="0.25">
      <c r="C400" s="101"/>
      <c r="D400" s="105"/>
      <c r="E400" s="105"/>
      <c r="F400" s="105"/>
      <c r="G400" s="101"/>
      <c r="H400" s="101"/>
      <c r="I400" s="101"/>
      <c r="J400" s="101"/>
      <c r="K400" s="104"/>
    </row>
    <row r="401" spans="3:11" ht="15.75" customHeight="1" x14ac:dyDescent="0.25">
      <c r="C401" s="101"/>
      <c r="D401" s="105"/>
      <c r="E401" s="105"/>
      <c r="F401" s="105"/>
      <c r="G401" s="101"/>
      <c r="H401" s="101"/>
      <c r="I401" s="103"/>
      <c r="J401" s="103"/>
      <c r="K401" s="104"/>
    </row>
    <row r="402" spans="3:11" ht="15.75" customHeight="1" x14ac:dyDescent="0.25">
      <c r="C402" s="101"/>
      <c r="D402" s="105"/>
      <c r="E402" s="105"/>
      <c r="F402" s="105"/>
      <c r="G402" s="101"/>
      <c r="H402" s="101"/>
      <c r="I402" s="103"/>
      <c r="J402" s="103"/>
      <c r="K402" s="104"/>
    </row>
    <row r="403" spans="3:11" ht="15.75" customHeight="1" x14ac:dyDescent="0.25">
      <c r="C403" s="101"/>
      <c r="D403" s="105"/>
      <c r="E403" s="105"/>
      <c r="F403" s="105"/>
      <c r="G403" s="101"/>
      <c r="H403" s="101"/>
      <c r="I403" s="103"/>
      <c r="J403" s="103"/>
      <c r="K403" s="104"/>
    </row>
    <row r="404" spans="3:11" ht="15.75" x14ac:dyDescent="0.25">
      <c r="C404" s="101"/>
      <c r="D404" s="105"/>
      <c r="E404" s="105"/>
      <c r="F404" s="105"/>
      <c r="G404" s="101"/>
      <c r="H404" s="101"/>
      <c r="I404" s="103"/>
      <c r="J404" s="103"/>
      <c r="K404" s="104"/>
    </row>
    <row r="405" spans="3:11" ht="15.75" x14ac:dyDescent="0.25">
      <c r="C405" s="101"/>
      <c r="D405" s="105"/>
      <c r="E405" s="105"/>
      <c r="F405" s="105"/>
      <c r="G405" s="101"/>
      <c r="H405" s="101"/>
      <c r="I405" s="103"/>
      <c r="J405" s="101"/>
      <c r="K405" s="104"/>
    </row>
    <row r="406" spans="3:11" ht="15.75" x14ac:dyDescent="0.25">
      <c r="C406" s="101"/>
      <c r="D406" s="105"/>
      <c r="E406" s="105"/>
      <c r="F406" s="105"/>
      <c r="G406" s="101"/>
      <c r="H406" s="101"/>
      <c r="I406" s="103"/>
      <c r="J406" s="103"/>
      <c r="K406" s="104"/>
    </row>
    <row r="407" spans="3:11" ht="15.75" x14ac:dyDescent="0.25">
      <c r="C407" s="101"/>
      <c r="D407" s="105"/>
      <c r="E407" s="105"/>
      <c r="F407" s="105"/>
      <c r="G407" s="101"/>
      <c r="H407" s="101"/>
      <c r="I407" s="103"/>
      <c r="J407" s="103"/>
      <c r="K407" s="104"/>
    </row>
    <row r="408" spans="3:11" ht="15.75" x14ac:dyDescent="0.25">
      <c r="C408" s="101"/>
      <c r="D408" s="105"/>
      <c r="E408" s="105"/>
      <c r="F408" s="105"/>
      <c r="G408" s="101"/>
      <c r="H408" s="101"/>
      <c r="I408" s="103"/>
      <c r="J408" s="103"/>
      <c r="K408" s="104"/>
    </row>
    <row r="409" spans="3:11" ht="15.75" x14ac:dyDescent="0.25">
      <c r="C409" s="101"/>
      <c r="D409" s="105"/>
      <c r="E409" s="105"/>
      <c r="F409" s="105"/>
      <c r="G409" s="101"/>
      <c r="H409" s="101"/>
      <c r="I409" s="103"/>
      <c r="J409" s="103"/>
      <c r="K409" s="104"/>
    </row>
    <row r="410" spans="3:11" ht="15.75" x14ac:dyDescent="0.25">
      <c r="C410" s="101"/>
      <c r="D410" s="105"/>
      <c r="E410" s="105"/>
      <c r="F410" s="105"/>
      <c r="G410" s="101"/>
      <c r="H410" s="101"/>
      <c r="I410" s="103"/>
      <c r="J410" s="103"/>
      <c r="K410" s="104"/>
    </row>
    <row r="411" spans="3:11" ht="15.75" x14ac:dyDescent="0.25">
      <c r="C411" s="101"/>
      <c r="D411" s="105"/>
      <c r="E411" s="105"/>
      <c r="F411" s="105"/>
      <c r="G411" s="101"/>
      <c r="H411" s="101"/>
      <c r="I411" s="103"/>
      <c r="J411" s="103"/>
      <c r="K411" s="104"/>
    </row>
    <row r="412" spans="3:11" ht="15.75" x14ac:dyDescent="0.25">
      <c r="C412" s="101"/>
      <c r="D412" s="105"/>
      <c r="E412" s="105"/>
      <c r="F412" s="105"/>
      <c r="G412" s="101"/>
      <c r="H412" s="101"/>
      <c r="I412" s="103"/>
      <c r="J412" s="103"/>
      <c r="K412" s="104"/>
    </row>
    <row r="413" spans="3:11" ht="15.75" x14ac:dyDescent="0.25">
      <c r="C413" s="101"/>
      <c r="D413" s="105"/>
      <c r="E413" s="105"/>
      <c r="F413" s="105"/>
      <c r="G413" s="101"/>
      <c r="H413" s="101"/>
      <c r="I413" s="103"/>
      <c r="J413" s="103"/>
      <c r="K413" s="104"/>
    </row>
    <row r="414" spans="3:11" ht="15.75" x14ac:dyDescent="0.25">
      <c r="C414" s="101"/>
      <c r="D414" s="105"/>
      <c r="E414" s="105"/>
      <c r="F414" s="105"/>
      <c r="G414" s="101"/>
      <c r="H414" s="101"/>
      <c r="I414" s="103"/>
      <c r="J414" s="103"/>
      <c r="K414" s="104"/>
    </row>
    <row r="415" spans="3:11" ht="15.75" x14ac:dyDescent="0.25">
      <c r="C415" s="101"/>
      <c r="D415" s="105"/>
      <c r="E415" s="105"/>
      <c r="F415" s="105"/>
      <c r="G415" s="101"/>
      <c r="H415" s="101"/>
      <c r="I415" s="103"/>
      <c r="J415" s="103"/>
      <c r="K415" s="104"/>
    </row>
    <row r="416" spans="3:11" ht="15.75" x14ac:dyDescent="0.25">
      <c r="C416" s="101"/>
      <c r="D416" s="105"/>
      <c r="E416" s="105"/>
      <c r="F416" s="105"/>
      <c r="G416" s="101"/>
      <c r="H416" s="101"/>
      <c r="I416" s="103"/>
      <c r="J416" s="103"/>
      <c r="K416" s="104"/>
    </row>
    <row r="417" spans="3:11" ht="15.75" x14ac:dyDescent="0.25">
      <c r="C417" s="101"/>
      <c r="D417" s="105"/>
      <c r="E417" s="105"/>
      <c r="F417" s="105"/>
      <c r="G417" s="101"/>
      <c r="H417" s="101"/>
      <c r="I417" s="103"/>
      <c r="J417" s="103"/>
      <c r="K417" s="104"/>
    </row>
    <row r="418" spans="3:11" ht="15.75" x14ac:dyDescent="0.25">
      <c r="C418" s="101"/>
      <c r="D418" s="105"/>
      <c r="E418" s="105"/>
      <c r="F418" s="105"/>
      <c r="G418" s="101"/>
      <c r="H418" s="101"/>
      <c r="I418" s="103"/>
      <c r="J418" s="103"/>
      <c r="K418" s="104"/>
    </row>
    <row r="419" spans="3:11" ht="15.75" x14ac:dyDescent="0.25">
      <c r="C419" s="101"/>
      <c r="D419" s="105"/>
      <c r="E419" s="105"/>
      <c r="F419" s="105"/>
      <c r="G419" s="101"/>
      <c r="H419" s="101"/>
      <c r="I419" s="103"/>
      <c r="J419" s="103"/>
      <c r="K419" s="104"/>
    </row>
    <row r="420" spans="3:11" ht="15.75" x14ac:dyDescent="0.25">
      <c r="C420" s="101"/>
      <c r="D420" s="105"/>
      <c r="E420" s="105"/>
      <c r="F420" s="105"/>
      <c r="G420" s="101"/>
      <c r="H420" s="101"/>
      <c r="I420" s="103"/>
      <c r="J420" s="103"/>
      <c r="K420" s="104"/>
    </row>
    <row r="421" spans="3:11" ht="15.75" x14ac:dyDescent="0.25">
      <c r="C421" s="101"/>
      <c r="D421" s="105"/>
      <c r="E421" s="105"/>
      <c r="F421" s="105"/>
      <c r="G421" s="101"/>
      <c r="H421" s="101"/>
      <c r="I421" s="103"/>
      <c r="J421" s="103"/>
      <c r="K421" s="104"/>
    </row>
    <row r="422" spans="3:11" ht="15.75" x14ac:dyDescent="0.25">
      <c r="C422" s="101"/>
      <c r="D422" s="105"/>
      <c r="E422" s="105"/>
      <c r="F422" s="105"/>
      <c r="G422" s="101"/>
      <c r="H422" s="101"/>
      <c r="I422" s="103"/>
      <c r="J422" s="103"/>
      <c r="K422" s="104"/>
    </row>
    <row r="423" spans="3:11" ht="15.75" x14ac:dyDescent="0.25">
      <c r="C423" s="101"/>
      <c r="D423" s="105"/>
      <c r="E423" s="105"/>
      <c r="F423" s="105"/>
      <c r="G423" s="101"/>
      <c r="H423" s="101"/>
      <c r="I423" s="103"/>
      <c r="J423" s="103"/>
      <c r="K423" s="104"/>
    </row>
    <row r="424" spans="3:11" ht="15.75" x14ac:dyDescent="0.25">
      <c r="C424" s="101"/>
      <c r="D424" s="105"/>
      <c r="E424" s="105"/>
      <c r="F424" s="105"/>
      <c r="G424" s="101"/>
      <c r="H424" s="101"/>
      <c r="I424" s="103"/>
      <c r="J424" s="103"/>
      <c r="K424" s="104"/>
    </row>
    <row r="425" spans="3:11" ht="15.75" x14ac:dyDescent="0.25">
      <c r="C425" s="101"/>
      <c r="D425" s="105"/>
      <c r="E425" s="105"/>
      <c r="F425" s="105"/>
      <c r="G425" s="101"/>
      <c r="H425" s="101"/>
      <c r="I425" s="103"/>
      <c r="J425" s="101"/>
      <c r="K425" s="104"/>
    </row>
    <row r="426" spans="3:11" ht="15.75" x14ac:dyDescent="0.25">
      <c r="C426" s="101"/>
      <c r="D426" s="105"/>
      <c r="E426" s="105"/>
      <c r="F426" s="105"/>
      <c r="G426" s="101"/>
      <c r="H426" s="101"/>
      <c r="I426" s="103"/>
      <c r="J426" s="103"/>
      <c r="K426" s="104"/>
    </row>
    <row r="427" spans="3:11" ht="15.75" x14ac:dyDescent="0.25">
      <c r="C427" s="101"/>
      <c r="D427" s="105"/>
      <c r="E427" s="105"/>
      <c r="F427" s="105"/>
      <c r="G427" s="101"/>
      <c r="H427" s="101"/>
      <c r="I427" s="103"/>
      <c r="J427" s="103"/>
      <c r="K427" s="104"/>
    </row>
    <row r="428" spans="3:11" ht="15.75" x14ac:dyDescent="0.25">
      <c r="C428" s="101"/>
      <c r="D428" s="105"/>
      <c r="E428" s="105"/>
      <c r="F428" s="105"/>
      <c r="G428" s="101"/>
      <c r="H428" s="101"/>
      <c r="I428" s="103"/>
      <c r="J428" s="103"/>
      <c r="K428" s="104"/>
    </row>
    <row r="429" spans="3:11" ht="15.75" x14ac:dyDescent="0.25">
      <c r="C429" s="101"/>
      <c r="D429" s="105"/>
      <c r="E429" s="105"/>
      <c r="F429" s="105"/>
      <c r="G429" s="101"/>
      <c r="H429" s="101"/>
      <c r="I429" s="103"/>
      <c r="J429" s="103"/>
      <c r="K429" s="104"/>
    </row>
    <row r="430" spans="3:11" ht="15.75" x14ac:dyDescent="0.25">
      <c r="C430" s="101"/>
      <c r="D430" s="105"/>
      <c r="E430" s="105"/>
      <c r="F430" s="105"/>
      <c r="G430" s="101"/>
      <c r="H430" s="101"/>
      <c r="I430" s="103"/>
      <c r="J430" s="103"/>
      <c r="K430" s="104"/>
    </row>
    <row r="431" spans="3:11" ht="15.75" x14ac:dyDescent="0.25">
      <c r="C431" s="101"/>
      <c r="D431" s="105"/>
      <c r="E431" s="105"/>
      <c r="F431" s="105"/>
      <c r="G431" s="101"/>
      <c r="H431" s="101"/>
      <c r="I431" s="103"/>
      <c r="J431" s="103"/>
      <c r="K431" s="104"/>
    </row>
    <row r="432" spans="3:11" ht="15.75" x14ac:dyDescent="0.25">
      <c r="C432" s="101"/>
      <c r="D432" s="105"/>
      <c r="E432" s="105"/>
      <c r="F432" s="105"/>
      <c r="G432" s="101"/>
      <c r="H432" s="101"/>
      <c r="I432" s="103"/>
      <c r="J432" s="103"/>
      <c r="K432" s="104"/>
    </row>
    <row r="433" spans="3:11" ht="15.75" x14ac:dyDescent="0.25">
      <c r="C433" s="101"/>
      <c r="D433" s="105"/>
      <c r="E433" s="105"/>
      <c r="F433" s="105"/>
      <c r="G433" s="101"/>
      <c r="H433" s="101"/>
      <c r="I433" s="103"/>
      <c r="J433" s="103"/>
      <c r="K433" s="104"/>
    </row>
    <row r="434" spans="3:11" x14ac:dyDescent="0.25">
      <c r="C434" s="101"/>
      <c r="D434" s="105"/>
      <c r="E434" s="105"/>
      <c r="F434" s="105"/>
      <c r="G434" s="101"/>
      <c r="H434" s="101"/>
      <c r="I434" s="103"/>
      <c r="J434" s="103"/>
      <c r="K434" s="101"/>
    </row>
    <row r="436" spans="3:11" x14ac:dyDescent="0.25">
      <c r="I436" s="102"/>
    </row>
  </sheetData>
  <mergeCells count="5">
    <mergeCell ref="D1:H1"/>
    <mergeCell ref="D2:H2"/>
    <mergeCell ref="F3:H3"/>
    <mergeCell ref="B4:H4"/>
    <mergeCell ref="B5:H5"/>
  </mergeCells>
  <pageMargins left="0.7" right="0.7" top="0.75" bottom="0.75" header="0.3" footer="0.3"/>
  <pageSetup paperSize="9" scale="5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2025-06-11T09:05:00Z</dcterms:modified>
</cp:coreProperties>
</file>