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showInkAnnotation="0" defaultThemeVersion="124226"/>
  <bookViews>
    <workbookView xWindow="120" yWindow="240" windowWidth="9720" windowHeight="7200"/>
  </bookViews>
  <sheets>
    <sheet name="Лист2" sheetId="4" r:id="rId1"/>
    <sheet name="Лист1" sheetId="3" r:id="rId2"/>
  </sheets>
  <calcPr calcId="145621"/>
</workbook>
</file>

<file path=xl/calcChain.xml><?xml version="1.0" encoding="utf-8"?>
<calcChain xmlns="http://schemas.openxmlformats.org/spreadsheetml/2006/main">
  <c r="G42" i="4" l="1"/>
  <c r="G46" i="4"/>
  <c r="G47" i="4"/>
  <c r="G49" i="4"/>
  <c r="G53" i="4"/>
  <c r="G54" i="4"/>
  <c r="G55" i="4"/>
  <c r="G56" i="4"/>
  <c r="G57" i="4"/>
  <c r="G58" i="4"/>
  <c r="G59" i="4"/>
  <c r="G60" i="4"/>
  <c r="G61" i="4"/>
  <c r="G62" i="4"/>
  <c r="G64" i="4"/>
  <c r="G65" i="4"/>
  <c r="G66" i="4"/>
  <c r="G67" i="4"/>
  <c r="G69" i="4"/>
  <c r="G70" i="4"/>
  <c r="G71" i="4"/>
  <c r="G72" i="4"/>
  <c r="G73" i="4"/>
  <c r="G74" i="4"/>
  <c r="G75" i="4"/>
  <c r="G76" i="4"/>
  <c r="G77" i="4"/>
  <c r="G41" i="4"/>
  <c r="G40" i="4"/>
  <c r="G39" i="4"/>
  <c r="G38" i="4"/>
  <c r="G37" i="4"/>
  <c r="G13" i="4"/>
  <c r="G14" i="4"/>
  <c r="G15" i="4"/>
  <c r="G16" i="4"/>
  <c r="G17" i="4"/>
  <c r="G18" i="4"/>
  <c r="G19" i="4"/>
  <c r="G20" i="4"/>
  <c r="G21" i="4"/>
  <c r="G22" i="4"/>
  <c r="G23" i="4"/>
  <c r="G24" i="4"/>
  <c r="G25" i="4"/>
  <c r="G27" i="4"/>
  <c r="G28" i="4"/>
  <c r="G29" i="4"/>
  <c r="G30" i="4"/>
  <c r="G31" i="4"/>
  <c r="G32" i="4"/>
  <c r="G33" i="4"/>
  <c r="G34" i="4"/>
  <c r="G35" i="4"/>
  <c r="F54" i="4"/>
  <c r="F22" i="4"/>
  <c r="E22" i="4"/>
  <c r="D22" i="4"/>
  <c r="F43" i="4"/>
  <c r="E43" i="4"/>
  <c r="D43" i="4"/>
  <c r="E54" i="4"/>
  <c r="E73" i="4"/>
  <c r="F73" i="4"/>
  <c r="E68" i="4"/>
  <c r="E46" i="4"/>
  <c r="E40" i="4"/>
  <c r="E36" i="4"/>
  <c r="E35" i="4" s="1"/>
  <c r="E33" i="4"/>
  <c r="E31" i="4"/>
  <c r="E29" i="4"/>
  <c r="E23" i="4"/>
  <c r="E17" i="4"/>
  <c r="E16" i="4" s="1"/>
  <c r="E14" i="4"/>
  <c r="D73" i="4"/>
  <c r="D69" i="4"/>
  <c r="D68" i="4"/>
  <c r="D67" i="4"/>
  <c r="D61" i="4"/>
  <c r="D56" i="4"/>
  <c r="F40" i="4"/>
  <c r="D40" i="4"/>
  <c r="E52" i="4" l="1"/>
  <c r="D54" i="4"/>
  <c r="D52" i="4" s="1"/>
  <c r="D51" i="4" s="1"/>
  <c r="E51" i="4"/>
  <c r="E13" i="4"/>
  <c r="E12" i="4" l="1"/>
  <c r="F68" i="4"/>
  <c r="G68" i="4" s="1"/>
  <c r="F46" i="4"/>
  <c r="D46" i="4"/>
  <c r="F36" i="4"/>
  <c r="D36" i="4"/>
  <c r="F52" i="4" l="1"/>
  <c r="G52" i="4" s="1"/>
  <c r="F51" i="4"/>
  <c r="G51" i="4" s="1"/>
  <c r="F23" i="4" l="1"/>
  <c r="D23" i="4"/>
  <c r="D35" i="4" l="1"/>
  <c r="F17" i="4" l="1"/>
  <c r="F16" i="4" l="1"/>
  <c r="D17" i="4"/>
  <c r="D16" i="4" s="1"/>
  <c r="F35" i="4" l="1"/>
  <c r="D29" i="4" l="1"/>
  <c r="D14" i="4"/>
  <c r="D33" i="4"/>
  <c r="D31" i="4"/>
  <c r="F14" i="4"/>
  <c r="F29" i="4"/>
  <c r="F31" i="4"/>
  <c r="F33" i="4"/>
  <c r="F54" i="3"/>
  <c r="F55" i="3"/>
  <c r="F53" i="3" s="1"/>
  <c r="F65" i="3"/>
  <c r="E57" i="3"/>
  <c r="E53" i="3"/>
  <c r="E52" i="3" s="1"/>
  <c r="D57" i="3"/>
  <c r="D53" i="3" s="1"/>
  <c r="D52" i="3" s="1"/>
  <c r="F67" i="3"/>
  <c r="F13" i="3"/>
  <c r="F19" i="3"/>
  <c r="D16" i="3"/>
  <c r="F16" i="3" s="1"/>
  <c r="E12" i="3"/>
  <c r="E22" i="3"/>
  <c r="E26" i="3"/>
  <c r="F26" i="3"/>
  <c r="E31" i="3"/>
  <c r="E30" i="3"/>
  <c r="E35" i="3"/>
  <c r="E38" i="3"/>
  <c r="F38" i="3" s="1"/>
  <c r="E24" i="3"/>
  <c r="F62" i="3"/>
  <c r="F63" i="3"/>
  <c r="F64" i="3"/>
  <c r="F66" i="3"/>
  <c r="F68" i="3"/>
  <c r="F69" i="3"/>
  <c r="F57" i="3"/>
  <c r="F58" i="3"/>
  <c r="F59" i="3"/>
  <c r="F60" i="3"/>
  <c r="F61" i="3"/>
  <c r="F43" i="3"/>
  <c r="F44" i="3"/>
  <c r="F45" i="3"/>
  <c r="F46" i="3"/>
  <c r="F47" i="3"/>
  <c r="F48" i="3"/>
  <c r="F50" i="3"/>
  <c r="F39" i="3"/>
  <c r="F40" i="3"/>
  <c r="F41" i="3"/>
  <c r="F42" i="3"/>
  <c r="F36" i="3"/>
  <c r="D38" i="3"/>
  <c r="D37" i="3"/>
  <c r="D35" i="3"/>
  <c r="F35" i="3"/>
  <c r="F33" i="3"/>
  <c r="F32" i="3"/>
  <c r="F28" i="3"/>
  <c r="D31" i="3"/>
  <c r="D30" i="3" s="1"/>
  <c r="F30" i="3" s="1"/>
  <c r="F23" i="3"/>
  <c r="D24" i="3"/>
  <c r="F24" i="3" s="1"/>
  <c r="F25" i="3"/>
  <c r="D26" i="3"/>
  <c r="F27" i="3"/>
  <c r="D12" i="3"/>
  <c r="D22" i="3"/>
  <c r="F12" i="3"/>
  <c r="F14" i="3"/>
  <c r="F15" i="3"/>
  <c r="F17" i="3"/>
  <c r="F18" i="3"/>
  <c r="F20" i="3"/>
  <c r="F21" i="3"/>
  <c r="F13" i="4" l="1"/>
  <c r="F12" i="4" s="1"/>
  <c r="D13" i="4"/>
  <c r="F52" i="3"/>
  <c r="D11" i="3"/>
  <c r="D10" i="3" s="1"/>
  <c r="G36" i="4"/>
  <c r="F31" i="3"/>
  <c r="F22" i="3"/>
  <c r="E37" i="3"/>
  <c r="D12" i="4" l="1"/>
  <c r="F37" i="3"/>
  <c r="E11" i="3"/>
  <c r="F11" i="3" l="1"/>
  <c r="E10" i="3"/>
  <c r="F10" i="3" s="1"/>
  <c r="G12" i="4"/>
</calcChain>
</file>

<file path=xl/sharedStrings.xml><?xml version="1.0" encoding="utf-8"?>
<sst xmlns="http://schemas.openxmlformats.org/spreadsheetml/2006/main" count="364" uniqueCount="305">
  <si>
    <t>Коды БК</t>
  </si>
  <si>
    <t>Виды доходов</t>
  </si>
  <si>
    <t>ВСЕГО ДОХОДОВ</t>
  </si>
  <si>
    <t>1 00 00000 00 0000 000</t>
  </si>
  <si>
    <t xml:space="preserve">Доходы налоговые и неналоговые </t>
  </si>
  <si>
    <t>1 01 00000 00 0000 000</t>
  </si>
  <si>
    <t>Налоги на прибыль, доходы</t>
  </si>
  <si>
    <t>1 01 01000 00 0000 110</t>
  </si>
  <si>
    <t>Налог на прибыль организаций</t>
  </si>
  <si>
    <t>1 01 02000 01 0000 110</t>
  </si>
  <si>
    <t>Налог на доходы физических лиц</t>
  </si>
  <si>
    <t>1 05 00000 00 0000 000</t>
  </si>
  <si>
    <t>Налоги на совокупный доход</t>
  </si>
  <si>
    <t>1 05 01000 01 0000 110</t>
  </si>
  <si>
    <t>1 05 02000 02 0000 110</t>
  </si>
  <si>
    <t>Единый налог на вмененный доход для отдельных видов деятельности</t>
  </si>
  <si>
    <t>1 05 03000 01 0000 110</t>
  </si>
  <si>
    <t>Единый сельскохозяйственный налог</t>
  </si>
  <si>
    <t>1 06 00000 00 0000 000</t>
  </si>
  <si>
    <t xml:space="preserve">Налоги на имущество </t>
  </si>
  <si>
    <t>1 06 02000 02 0000 110</t>
  </si>
  <si>
    <t>Налоги на имущество организаций</t>
  </si>
  <si>
    <t>1 07 00000 00 0000 000</t>
  </si>
  <si>
    <t>Налоги, сборы и регулярные платежи за пользование природными ресурсами</t>
  </si>
  <si>
    <t>1 07 01020 01 0000 110</t>
  </si>
  <si>
    <t>Налог на добычу общераспространенных полезных ископаемых</t>
  </si>
  <si>
    <t>1 08 00000 00 0000 000</t>
  </si>
  <si>
    <t>Государственная пошлина</t>
  </si>
  <si>
    <t>1 08 03000 01 0000 110</t>
  </si>
  <si>
    <t>Госпошлина по делам, рассматриваемым в судах общей юрисдикции, мировыми судьями</t>
  </si>
  <si>
    <t>1 08 07000 01 0000 110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</si>
  <si>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</si>
  <si>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</si>
  <si>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1 11 05000 00 0000 120</t>
  </si>
  <si>
    <t>1 11 05010 10 0000 120</t>
  </si>
  <si>
    <t>1 11 05035 05 0000 120</t>
  </si>
  <si>
    <t>Доходы от сдачи в аренду имущества,  находящегося в оперативном управлении органов муниципальных районов  и созданных ими  учреждений (за исключением  имущества  муниципальных  автономных учреждений)</t>
  </si>
  <si>
    <t>1 12 00000 00 0000 000</t>
  </si>
  <si>
    <t>Платежи при пользовании природными ресурсами</t>
  </si>
  <si>
    <t>1 12 01000 01 0000 120</t>
  </si>
  <si>
    <t>Плата за негативное воздействие на окружающую среду</t>
  </si>
  <si>
    <t>1 16 00000 00 0000 000</t>
  </si>
  <si>
    <t>200  00000 00 0000 000</t>
  </si>
  <si>
    <t>БЕЗВОЗМЕЗДНЫЕ ПОСТУПЛЕНИЯ</t>
  </si>
  <si>
    <t>202  00000 00 0000 000</t>
  </si>
  <si>
    <t xml:space="preserve">Безвозмездные поступления от других бюджетов бюджетной системы Российской Федерации </t>
  </si>
  <si>
    <t>202 01001 05 0000 151</t>
  </si>
  <si>
    <t>Дотации бюджетам муниципальных районов на выравнивание уровня бюджетной обеспеченности</t>
  </si>
  <si>
    <t>202 01003 05 0000 151</t>
  </si>
  <si>
    <t>Дотации бюджетам муниципальных районов на поддержку мер по обеспечению сбалансированности бюджетов</t>
  </si>
  <si>
    <t>202  03000 00 0000 151</t>
  </si>
  <si>
    <t>Субвенции от других бюджетов бюджетной системы РФ</t>
  </si>
  <si>
    <t>202 03015 05 0000 151</t>
  </si>
  <si>
    <t>Субвенции бюджетам муниципальных районов на осуществление полномочий по первичному воинскому учету на территориях, где отсутствуют военные комиссариаты</t>
  </si>
  <si>
    <t xml:space="preserve">Начальник финуправления                                                                       Р.Ю. Ченешев                </t>
  </si>
  <si>
    <t xml:space="preserve">                                                                                     Приложение № 2                                                    </t>
  </si>
  <si>
    <t>(тыс.руб)</t>
  </si>
  <si>
    <t>1 05 0101001 0000 110</t>
  </si>
  <si>
    <t>1 05 0102001 0000 110</t>
  </si>
  <si>
    <t>Государственная пошлина за государственную регистрацию, а также за совершение прочих юридически значимых действий</t>
  </si>
  <si>
    <t>Доходы, получаемые в виде арендной платы за земельные участки, государственная собственность   на которые не разграничена и которые расположены в границах поселений , а также средства от продажи права на заключение договоров аренды указаных земельных участков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</si>
  <si>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автономных учреждений, а также имущества государственных и муниципальных унитарных предприятий, в том числе козенных)</t>
  </si>
  <si>
    <t>1 14 00000 00 0000 000</t>
  </si>
  <si>
    <t>Доходы от продажи материальных и нематериальных активов</t>
  </si>
  <si>
    <t>1 14 02000 00 0000 000</t>
  </si>
  <si>
    <t>Доходы от реализации имущества,  находящегося в собственности муниципальных районов (за исключением  имущества  муниципальных  автономных учреждений, а также имущества  муниципальных унитарных предприятий, втом числе казенных), в части реализации основных средств по указанному имуществу</t>
  </si>
  <si>
    <t>Доходы от реализации имущества,  находящегося в государственной и муниципальной собственности (за исключением  имущества    автономных учреждений, а также имущества государственных и муниципальных унитарных предприятий, в том числе казенных)</t>
  </si>
  <si>
    <t>Штрафы, Санкции. Возмещение ущерба</t>
  </si>
  <si>
    <t xml:space="preserve">Денежные взыскания(штрафы) за нарушение законодательства о налогах и сборах </t>
  </si>
  <si>
    <t>Денежные взыскания(штрафы) за нарушение законодательства о налогах и сборах предусмотренные статьями 116,117,118, пунктами 1 и 2 статьи 120, статьями 125,126,128,129,1291,132,133,134,135,1351 Налогового кодекса Российской Федерации</t>
  </si>
  <si>
    <t>Денежные взыскания(штрафы) за административные  правонарушения в области налогов и сборов, предусмотренные Кодексом Российской Федерации об административных правонарушениях</t>
  </si>
  <si>
    <t xml:space="preserve">Денежные взыскания(штрафы) за нарушение законодательства о приминении контрольно-кассовой техники при осуществлении наличных денежных расчетов и(или) расчетов с использованием платежных карт </t>
  </si>
  <si>
    <t>Денежные взыскания(штрафы) за нарушение законодательства о недрах, об особо охраняемых природных территориях об охране и использованию животного мира, об экологической экспертизе в области охраны окружающей среды, земельного законодательства, лесного законодательства, водного законодательства</t>
  </si>
  <si>
    <t>Денежные взыскания(штрафы) за нарушение законодательства  об охране и использованию животного мира</t>
  </si>
  <si>
    <t xml:space="preserve">Денежные взыскания(штрафы) за нарушение земельного законодательства </t>
  </si>
  <si>
    <t>Денежные взыскания(штрафы) за административные  правонарушения в области дорожного движения</t>
  </si>
  <si>
    <t>Прочие поступления от денежных взысканий(штрафов) и иных сумм в возмещение ущерба</t>
  </si>
  <si>
    <t>1 16 03000 00 0000 140</t>
  </si>
  <si>
    <t>1 16 03010 01 0000 140</t>
  </si>
  <si>
    <t>1 16 03030 01 0000 140</t>
  </si>
  <si>
    <t>1 16 06001 00 0000 140</t>
  </si>
  <si>
    <t>1 16 25001 00 0000 140</t>
  </si>
  <si>
    <t>1 16 25030 01 0000 140</t>
  </si>
  <si>
    <t>1 16 25060 01 0000 140</t>
  </si>
  <si>
    <t>1 16 30000 01 0000 140</t>
  </si>
  <si>
    <t>1 16 90000 00 0000 140</t>
  </si>
  <si>
    <t>202 03026 05 0000 151</t>
  </si>
  <si>
    <t>Субвенции бюджетам муниципальных районов на обеспечение жилыми помещениями детей-сирот, детей, оставшихся пез попечения родителей, а текже детей находящихся под опекой(попечительством), не имеющих закрепленного жилого помещения</t>
  </si>
  <si>
    <t>202 03024 05 0000 151</t>
  </si>
  <si>
    <t>Налог взимаемый с налогоплательщиков, выбравших в качестве объекта налогооблажения доходы</t>
  </si>
  <si>
    <t>Налог взимаемый с налогоплательщиков, выбравших в качестве объекта налогооблажения доходы, уменьшеные на величину расходов</t>
  </si>
  <si>
    <t>Налог, взимаемый в связи с применением УСН</t>
  </si>
  <si>
    <t>Субвенции бюджетам муниципальных районов на выполнение переданых  полномочий субъектов Российской Федерации</t>
  </si>
  <si>
    <t>202 03027 05 0000 151</t>
  </si>
  <si>
    <t>202 03029 05 0000 151</t>
  </si>
  <si>
    <t xml:space="preserve">Субвенции бюджетам муниципальных районов на компенсацию части родительской платы за содержание ребенка в муниципальных образовательных учреждениях, реализующих основную общеобразовательную программу дошкольного образования </t>
  </si>
  <si>
    <t>202 04025 05 0000 151</t>
  </si>
  <si>
    <t>202 04999 05 0000 151</t>
  </si>
  <si>
    <t>Иные межбюджетные трансферты</t>
  </si>
  <si>
    <t>Межбюджетные трансферты передаваемые бюджетам муниципальных районов на комплектование книжных фондов библиотек муниципальных районов</t>
  </si>
  <si>
    <t>Причие межбюджетные трансферты передаваемые бюджетам муниципальных районов</t>
  </si>
  <si>
    <t xml:space="preserve">Приложение №1 </t>
  </si>
  <si>
    <t xml:space="preserve">муниципального образования </t>
  </si>
  <si>
    <t>"Шовгеновский район"</t>
  </si>
  <si>
    <t>от"________" ______________ №____</t>
  </si>
  <si>
    <t>202 03021 05 0000 151</t>
  </si>
  <si>
    <t>Субвенции бюджетам муниципальных районов на ежемесячное денежное вознаграждение за классное руководство</t>
  </si>
  <si>
    <t>202 03055 05 0000 151</t>
  </si>
  <si>
    <t>Субвенции бюджетам муниципальных районов на денежные выплаты медицинскому персоналу фельдшерско-акушерских пунктов, врачам, фельдшерам и медицинским сестрам скорой медицинской помощи</t>
  </si>
  <si>
    <t>202 04000 00 0000 151</t>
  </si>
  <si>
    <t>% исполнения</t>
  </si>
  <si>
    <t>219 05000 05 0000 151</t>
  </si>
  <si>
    <t>Возврат остатков субсидий, субвенций и иных межбюджетных трансфертов, имеющих целевое назначение , прошлых лет из бюджетов муниципальных районов</t>
  </si>
  <si>
    <t>1 16 33000 00 0000 140</t>
  </si>
  <si>
    <t xml:space="preserve">Денежные взыскания (штрафы) за нарушение законодательства Российской Федерации о размещении заказов на поставки товаров, выполнение работ, оказание услуг </t>
  </si>
  <si>
    <t>1 09 0000 00 0000 000</t>
  </si>
  <si>
    <t>Задолженность и перерасчеты по отмененным налогам и иным обязательным платежам</t>
  </si>
  <si>
    <t>к Решению Совета народных депутатов</t>
  </si>
  <si>
    <t>15628,0</t>
  </si>
  <si>
    <t>1947,2</t>
  </si>
  <si>
    <t>1483,0</t>
  </si>
  <si>
    <t>400</t>
  </si>
  <si>
    <t>1 05 0105001 0000 110</t>
  </si>
  <si>
    <t>Минимальный налог, зачисляемый в бюджеты  субъектов Российской Федерации</t>
  </si>
  <si>
    <t>1311</t>
  </si>
  <si>
    <t>264</t>
  </si>
  <si>
    <t>1850</t>
  </si>
  <si>
    <t>330,7</t>
  </si>
  <si>
    <t>6600</t>
  </si>
  <si>
    <t>1109</t>
  </si>
  <si>
    <t>79,2</t>
  </si>
  <si>
    <t>6</t>
  </si>
  <si>
    <t>772</t>
  </si>
  <si>
    <t>90,5</t>
  </si>
  <si>
    <t>4835,7</t>
  </si>
  <si>
    <t>1244,7</t>
  </si>
  <si>
    <t>54,8</t>
  </si>
  <si>
    <t>11,8</t>
  </si>
  <si>
    <t>75</t>
  </si>
  <si>
    <t>6,8</t>
  </si>
  <si>
    <t>60,8</t>
  </si>
  <si>
    <t>0,9</t>
  </si>
  <si>
    <t>5</t>
  </si>
  <si>
    <t>30</t>
  </si>
  <si>
    <t>14,5</t>
  </si>
  <si>
    <t>20</t>
  </si>
  <si>
    <t>4,7</t>
  </si>
  <si>
    <t>10</t>
  </si>
  <si>
    <t>50</t>
  </si>
  <si>
    <t>120</t>
  </si>
  <si>
    <t>23</t>
  </si>
  <si>
    <t>5044</t>
  </si>
  <si>
    <t>240</t>
  </si>
  <si>
    <t>93,1</t>
  </si>
  <si>
    <t>35</t>
  </si>
  <si>
    <t>15,4</t>
  </si>
  <si>
    <t>1 17 00000 00 0000 000</t>
  </si>
  <si>
    <t>Прочие неналоговые доходы</t>
  </si>
  <si>
    <t>1631,2</t>
  </si>
  <si>
    <t>748,9</t>
  </si>
  <si>
    <t>65,5</t>
  </si>
  <si>
    <t>222,1</t>
  </si>
  <si>
    <t>1036,5</t>
  </si>
  <si>
    <t>766,2</t>
  </si>
  <si>
    <t>39879,1</t>
  </si>
  <si>
    <t>13293,2</t>
  </si>
  <si>
    <t>6333,2</t>
  </si>
  <si>
    <t>16000,0</t>
  </si>
  <si>
    <t>751,2</t>
  </si>
  <si>
    <t>2259</t>
  </si>
  <si>
    <t>528,5</t>
  </si>
  <si>
    <t>124364,0</t>
  </si>
  <si>
    <t>32805,3</t>
  </si>
  <si>
    <t>2831,4</t>
  </si>
  <si>
    <t>Субвенции бюджетам муниципальных районов 
на содержание ребенка в семье опекуна и приемной
 семье, а также вознаграждение, причитающееся
 приемному родителю</t>
  </si>
  <si>
    <t>4656,1</t>
  </si>
  <si>
    <t>2876,9</t>
  </si>
  <si>
    <t>956,4</t>
  </si>
  <si>
    <t>264,8</t>
  </si>
  <si>
    <t>3069,6</t>
  </si>
  <si>
    <t>306,2</t>
  </si>
  <si>
    <t>25222,8</t>
  </si>
  <si>
    <t>24164,4</t>
  </si>
  <si>
    <t>Межбюджетные трансферты, передаваемые бюджетам
 муниципальных районов на реализацию программ
 модернизации здравоохранения в части внедрения
 современных информационных систем в здравоохра-
нение в целях перехода на полисы обязательного
 медицинского страхования единого образца</t>
  </si>
  <si>
    <t>100,4</t>
  </si>
  <si>
    <t>0</t>
  </si>
  <si>
    <t>958</t>
  </si>
  <si>
    <t>202 04034 05 0000 151</t>
  </si>
  <si>
    <t>-2426,4</t>
  </si>
  <si>
    <t>Субсидии бюджетам муниципальных районов на 
модернизацию региональных систем общего образования</t>
  </si>
  <si>
    <t>202 02145 05 0000 151</t>
  </si>
  <si>
    <t>6889,0</t>
  </si>
  <si>
    <t>13778,0</t>
  </si>
  <si>
    <t>Поступление доходов в  бюджет муниципального образования  «Шовгеновский район» в 1 квартале  2012 года</t>
  </si>
  <si>
    <t>Уточненый план на 2012 год</t>
  </si>
  <si>
    <t>Исполнено на 1.04.2012 года</t>
  </si>
  <si>
    <t>классификации операций сектора государственного управления, относящихся к доходам бюджета муниципального образования "Шовгеновский район"</t>
  </si>
  <si>
    <t xml:space="preserve">Приложение №2 </t>
  </si>
  <si>
    <t>Код бюджетной классификации Российской Федерации</t>
  </si>
  <si>
    <t>Наименование доходов</t>
  </si>
  <si>
    <t>Уточненный
план(по отчету)</t>
  </si>
  <si>
    <t>Процент исполнения к уточненному плану</t>
  </si>
  <si>
    <t>Налог, взимаемый в связи с применением упрощенной системы налогооблажения</t>
  </si>
  <si>
    <t>1 03 00000 00 0000 000</t>
  </si>
  <si>
    <t>1 03 02000 00 0000 000</t>
  </si>
  <si>
    <t>1 03 02230 01 0000 110</t>
  </si>
  <si>
    <t>1 03 02240 01 0000 110</t>
  </si>
  <si>
    <t>1 03 02250 01 0000 110</t>
  </si>
  <si>
    <t>1 03 02260 01 0000 110</t>
  </si>
  <si>
    <t>Акцизы по подакцизным товарам (продукции), производимые на территории РФ</t>
  </si>
  <si>
    <t>Доходы от уплаты акцизов на дизельное топливо, подлежащие распределению между бюджетами субъектов РФ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</si>
  <si>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РФ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</si>
  <si>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РФ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</si>
  <si>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РФ и местными бюджетами с учетом установленных дифференцированных нормативов отчислений в местные бюджеты</t>
  </si>
  <si>
    <t>1 05 00000 00 0000 110</t>
  </si>
  <si>
    <t>1 06 00000 00 0000 110</t>
  </si>
  <si>
    <t>1 07 00000 00 0000 110</t>
  </si>
  <si>
    <t>1 08 00000 00 0000 110</t>
  </si>
  <si>
    <t>1 11 00000 00 0000 120</t>
  </si>
  <si>
    <t>1 16 00000 00 0000 140</t>
  </si>
  <si>
    <t>1 11 05013 10 0000 120</t>
  </si>
  <si>
    <t>1 13 00000 00 0000 130</t>
  </si>
  <si>
    <t>ДОХОДЫ ОТ ОКАЗАНИЯ ПЛАТНЫХ УСЛУГ (РАБОТ) И 
КОМПЕНСАЦИИ ЗАТРАТ ГОСУДАРСТВА</t>
  </si>
  <si>
    <t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</si>
  <si>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>ДОХОДЫ ОТ ПРОДАЖИ МАТЕРИАЛЬНЫХ И 
НЕМАТЕРИАЛЬНЫХ АКТИВОВ</t>
  </si>
  <si>
    <t>Доходы от продажи земельных
 участков, государственная собственность на которые не разграничена и которые расположены в границах сельских поселений</t>
  </si>
  <si>
    <t>1 14 06013 10 0000 430</t>
  </si>
  <si>
    <t>Субсидии бюджетам муниципальных районов на реализацию мероприятий по обеспечению жильем молодых семей</t>
  </si>
  <si>
    <t>Прочие субсидии бюджетам муниципальных районов</t>
  </si>
  <si>
    <t>Прочие межбюджетные трансферты, передаваемые бюджетам муниципальных районов</t>
  </si>
  <si>
    <t>202 15001 05 0000 150</t>
  </si>
  <si>
    <t>202 25497 05 0000 150</t>
  </si>
  <si>
    <t>202 25519 05 0000 150</t>
  </si>
  <si>
    <t>202 25555 05 0000 150</t>
  </si>
  <si>
    <t>202 30024 05 0000 150</t>
  </si>
  <si>
    <t>202 30029 05 0000 150</t>
  </si>
  <si>
    <t>202 35082 05 0000 150</t>
  </si>
  <si>
    <t>202 40000 00 0000 150</t>
  </si>
  <si>
    <t>202 40014 05 0000 150</t>
  </si>
  <si>
    <t>202 49999 05 0000 150</t>
  </si>
  <si>
    <t>1 05 04000 02 0000 110</t>
  </si>
  <si>
    <t xml:space="preserve">Налог, взимаемый в связи с применением патентной
 системы налогообложения, зачисляемый в бюджеты муниципальных районов </t>
  </si>
  <si>
    <t>Налоги на товары (работы, услуги), реализуемые на территории РФ</t>
  </si>
  <si>
    <t>202 25576 05 0000 150</t>
  </si>
  <si>
    <t>202  30000 00 0000 150</t>
  </si>
  <si>
    <t>202 45303 05 0000 150</t>
  </si>
  <si>
    <t>1 13 02995 05 0000 130</t>
  </si>
  <si>
    <t>1 17 00000 00 0000 180</t>
  </si>
  <si>
    <t>ПРОЧИЕ НЕНАЛОГОВЫЕ ДОХОДЫ</t>
  </si>
  <si>
    <t xml:space="preserve">Доходы бюджета муниципального образования МО "Шовгеновский район" за первый квартал по кодам видов доходов, подвидов доходов,
 классификации операции
</t>
  </si>
  <si>
    <t>1 14 02053 05 0000 410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</si>
  <si>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</si>
  <si>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202 25372 05 0000 150</t>
  </si>
  <si>
    <t>202 25750 05 0000 150</t>
  </si>
  <si>
    <t>202 25590 05 0000 150</t>
  </si>
  <si>
    <t>Субсидии бюджетам муниципальных районов на техническое оснащение муниципальных музеев</t>
  </si>
  <si>
    <t>202 27576 05 0000 150</t>
  </si>
  <si>
    <t>Субсидии бюджетам муниципальных районов на софинансирование капитальных вложений в объекты государственной (муниципальной) собственности в рамках обеспечения комплексного развития сельских территорий</t>
  </si>
  <si>
    <t>Утвержденный 
план за 2023 год</t>
  </si>
  <si>
    <t>Фактическое исполнение на 01.04.2023</t>
  </si>
  <si>
    <t>от"____"  ______________ 2023 г.  №____</t>
  </si>
  <si>
    <t>10637,0</t>
  </si>
  <si>
    <t>57,8</t>
  </si>
  <si>
    <t>32,2</t>
  </si>
  <si>
    <t>Плата за размещение отходовпроизводства и потребления</t>
  </si>
  <si>
    <t>1 12 01010 01 0000 120</t>
  </si>
  <si>
    <t>1 12 01040 01 0000 120</t>
  </si>
  <si>
    <t>415,0</t>
  </si>
  <si>
    <t>Дотации бюджетам муниципальных районов 
на выравнивание бюджетной обеспеченности</t>
  </si>
  <si>
    <t>202  20000 00 0000 150</t>
  </si>
  <si>
    <t>Субсидии бюджетам бюджетной 
системы Российской Федерации (межбюджетные субсидии)</t>
  </si>
  <si>
    <t>202  25179 05 0000 150</t>
  </si>
  <si>
    <t>Субсидии местным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</si>
  <si>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202 25304 00 0000 150</t>
  </si>
  <si>
    <t>Субсидии бюджетам муниципальных районов на
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</si>
  <si>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местным бюджетам на развитие транспортной инфраструктуры в сельской местности</t>
  </si>
  <si>
    <t>202 25467 05 0000 150</t>
  </si>
  <si>
    <t>Субсидии местным бюджетам на обеспечение развития и укрепления материально-технической базы муниципальных домов культуры в населенных пунктах с числом жителей до 50 тысяч человек</t>
  </si>
  <si>
    <t>202 25513 05 0000 150</t>
  </si>
  <si>
    <t>Субсидии бюджетам муниципальных районов на развитие сети учреждений культурно-досугового типа</t>
  </si>
  <si>
    <t>Субсидии бюджетам муниципальных районов на государственную поддержку отрасли культуры</t>
  </si>
  <si>
    <t>Субсидии бюджетам муниципальных районов на реализацию программ формирования современной городской среды</t>
  </si>
  <si>
    <t>Субсидии бюджетам муниципальных районов на обеспечение комплексного развития сельских территорий (современный облик сельских территорий)</t>
  </si>
  <si>
    <t>Субсидии местным бюджетам на реализации мероприятий по модернизации школьных систем образования</t>
  </si>
  <si>
    <t>202 29999 05 0000 150</t>
  </si>
  <si>
    <t>Субвенции бюджетам муниципальных 
районов на выполнение передаваемых полномочий субъектов Российской Федерации</t>
  </si>
  <si>
    <t>202 30027 05 0000 150</t>
  </si>
  <si>
    <t>Субвенции бюджетам муниципальных 
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</si>
  <si>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</si>
  <si>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</si>
  <si>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 бюджетам
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</si>
  <si>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ПРОЧИЕ БЕЗВОЗМЕЗДНЫЕ ПОСТУПЛЕНИЯ</t>
  </si>
  <si>
    <t>207 00000 00 0000 000</t>
  </si>
  <si>
    <t>1 13 01995 05 0000 130</t>
  </si>
  <si>
    <t>Прочие доходы от оказания платных услуг (работ) получателями средств бюджетов муниципальных районов</t>
  </si>
  <si>
    <t>Прочие доходы от компенсации затрат бюджетов муниципальных районов</t>
  </si>
  <si>
    <t>1 05 01011 01 0000 110</t>
  </si>
  <si>
    <t>1 05 01020 01 0000 110</t>
  </si>
  <si>
    <t>1 05 02010 02 0000 110</t>
  </si>
  <si>
    <t>6856,9</t>
  </si>
  <si>
    <t>25,9</t>
  </si>
  <si>
    <t>2,3</t>
  </si>
  <si>
    <t>62,4</t>
  </si>
  <si>
    <t>ВОЗВРАТ ОСТАТКОВ СУБСИДИЙ, СУБВЕНЦИЙ И ИНЫХ МЕЖБЮДЖЕТНЫХ ТРАНСФЕРТОВ, ИМЕЮЩИХ ЦЕЛЕВОЕ НАЗНАЧЕНИЕ, ПРОШЛЫХ ЛЕТ</t>
  </si>
  <si>
    <t>219 00000 00 0000 000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</si>
</sst>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1" x14ac:knownFonts="1">
    <font>
      <sz val="10"/>
      <name val="Arial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Arial"/>
      <family val="2"/>
      <charset val="204"/>
    </font>
    <font>
      <sz val="8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10"/>
      <color rgb="FF000000"/>
      <name val="Times New Roman"/>
      <family val="1"/>
      <charset val="204"/>
    </font>
    <font>
      <sz val="10"/>
      <color rgb="FF22272F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4">
    <xf numFmtId="0" fontId="0" fillId="0" borderId="0" xfId="0"/>
    <xf numFmtId="0" fontId="1" fillId="0" borderId="0" xfId="0" applyFont="1" applyAlignment="1">
      <alignment horizontal="right"/>
    </xf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center"/>
    </xf>
    <xf numFmtId="0" fontId="0" fillId="0" borderId="0" xfId="0" applyAlignment="1">
      <alignment horizontal="right"/>
    </xf>
    <xf numFmtId="0" fontId="1" fillId="0" borderId="1" xfId="0" applyFont="1" applyBorder="1" applyAlignment="1">
      <alignment vertical="top" wrapText="1"/>
    </xf>
    <xf numFmtId="49" fontId="1" fillId="0" borderId="1" xfId="0" applyNumberFormat="1" applyFont="1" applyBorder="1" applyAlignment="1">
      <alignment vertical="top" wrapText="1"/>
    </xf>
    <xf numFmtId="0" fontId="1" fillId="0" borderId="1" xfId="0" applyFont="1" applyBorder="1" applyAlignment="1">
      <alignment vertical="justify"/>
    </xf>
    <xf numFmtId="0" fontId="1" fillId="0" borderId="1" xfId="0" applyFont="1" applyBorder="1" applyAlignment="1">
      <alignment wrapText="1"/>
    </xf>
    <xf numFmtId="3" fontId="1" fillId="0" borderId="1" xfId="0" applyNumberFormat="1" applyFont="1" applyBorder="1" applyAlignment="1">
      <alignment vertical="justify"/>
    </xf>
    <xf numFmtId="0" fontId="0" fillId="0" borderId="0" xfId="0" applyBorder="1" applyAlignment="1"/>
    <xf numFmtId="0" fontId="0" fillId="0" borderId="0" xfId="0" applyBorder="1" applyAlignment="1">
      <alignment horizontal="center"/>
    </xf>
    <xf numFmtId="0" fontId="2" fillId="0" borderId="1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49" fontId="3" fillId="0" borderId="1" xfId="0" applyNumberFormat="1" applyFont="1" applyBorder="1" applyAlignment="1">
      <alignment vertical="top" wrapText="1"/>
    </xf>
    <xf numFmtId="49" fontId="2" fillId="0" borderId="1" xfId="0" applyNumberFormat="1" applyFont="1" applyBorder="1" applyAlignment="1">
      <alignment vertical="top" wrapText="1"/>
    </xf>
    <xf numFmtId="0" fontId="2" fillId="0" borderId="1" xfId="0" applyNumberFormat="1" applyFont="1" applyBorder="1" applyAlignment="1">
      <alignment vertical="top" wrapText="1"/>
    </xf>
    <xf numFmtId="0" fontId="1" fillId="0" borderId="1" xfId="0" applyNumberFormat="1" applyFont="1" applyBorder="1" applyAlignment="1">
      <alignment vertical="top" wrapText="1"/>
    </xf>
    <xf numFmtId="49" fontId="0" fillId="0" borderId="1" xfId="0" applyNumberFormat="1" applyBorder="1" applyAlignment="1">
      <alignment horizontal="center" wrapText="1"/>
    </xf>
    <xf numFmtId="0" fontId="1" fillId="0" borderId="1" xfId="0" applyFont="1" applyBorder="1" applyAlignment="1">
      <alignment horizontal="center" vertical="top" wrapText="1"/>
    </xf>
    <xf numFmtId="49" fontId="3" fillId="0" borderId="1" xfId="0" applyNumberFormat="1" applyFont="1" applyBorder="1" applyAlignment="1">
      <alignment horizontal="center" wrapText="1"/>
    </xf>
    <xf numFmtId="49" fontId="0" fillId="0" borderId="1" xfId="0" applyNumberFormat="1" applyBorder="1" applyAlignment="1">
      <alignment horizontal="center"/>
    </xf>
    <xf numFmtId="49" fontId="2" fillId="0" borderId="1" xfId="0" applyNumberFormat="1" applyFont="1" applyBorder="1" applyAlignment="1">
      <alignment horizontal="center" wrapText="1"/>
    </xf>
    <xf numFmtId="49" fontId="1" fillId="0" borderId="1" xfId="0" applyNumberFormat="1" applyFont="1" applyBorder="1" applyAlignment="1">
      <alignment horizontal="center" wrapText="1"/>
    </xf>
    <xf numFmtId="49" fontId="4" fillId="0" borderId="1" xfId="0" applyNumberFormat="1" applyFon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164" fontId="4" fillId="0" borderId="1" xfId="0" applyNumberFormat="1" applyFont="1" applyBorder="1" applyAlignment="1">
      <alignment horizontal="center"/>
    </xf>
    <xf numFmtId="164" fontId="1" fillId="0" borderId="1" xfId="0" applyNumberFormat="1" applyFont="1" applyBorder="1" applyAlignment="1">
      <alignment horizontal="center" wrapText="1"/>
    </xf>
    <xf numFmtId="0" fontId="1" fillId="0" borderId="0" xfId="0" applyFont="1" applyAlignment="1">
      <alignment wrapText="1"/>
    </xf>
    <xf numFmtId="164" fontId="2" fillId="0" borderId="1" xfId="0" applyNumberFormat="1" applyFont="1" applyBorder="1" applyAlignment="1">
      <alignment horizontal="center" wrapText="1"/>
    </xf>
    <xf numFmtId="0" fontId="6" fillId="0" borderId="0" xfId="0" applyFont="1"/>
    <xf numFmtId="0" fontId="7" fillId="0" borderId="0" xfId="0" applyFont="1" applyAlignment="1">
      <alignment horizontal="center"/>
    </xf>
    <xf numFmtId="0" fontId="8" fillId="0" borderId="0" xfId="0" applyFont="1" applyBorder="1" applyAlignment="1"/>
    <xf numFmtId="0" fontId="8" fillId="0" borderId="0" xfId="0" applyFont="1" applyBorder="1" applyAlignment="1">
      <alignment horizontal="center"/>
    </xf>
    <xf numFmtId="0" fontId="8" fillId="0" borderId="0" xfId="0" applyFont="1"/>
    <xf numFmtId="0" fontId="6" fillId="0" borderId="1" xfId="0" applyFont="1" applyBorder="1" applyAlignment="1">
      <alignment vertical="top" wrapText="1"/>
    </xf>
    <xf numFmtId="0" fontId="6" fillId="0" borderId="1" xfId="0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0" fontId="6" fillId="0" borderId="1" xfId="0" applyNumberFormat="1" applyFont="1" applyFill="1" applyBorder="1" applyAlignment="1">
      <alignment vertical="top" wrapText="1"/>
    </xf>
    <xf numFmtId="0" fontId="7" fillId="0" borderId="0" xfId="0" applyFont="1"/>
    <xf numFmtId="0" fontId="6" fillId="0" borderId="1" xfId="0" applyFont="1" applyFill="1" applyBorder="1" applyAlignment="1">
      <alignment vertical="top" wrapText="1"/>
    </xf>
    <xf numFmtId="49" fontId="6" fillId="0" borderId="1" xfId="0" applyNumberFormat="1" applyFont="1" applyFill="1" applyBorder="1" applyAlignment="1">
      <alignment vertical="top" wrapText="1"/>
    </xf>
    <xf numFmtId="49" fontId="7" fillId="0" borderId="0" xfId="0" applyNumberFormat="1" applyFont="1" applyAlignment="1">
      <alignment horizontal="center" wrapText="1"/>
    </xf>
    <xf numFmtId="0" fontId="6" fillId="0" borderId="1" xfId="0" applyFont="1" applyFill="1" applyBorder="1" applyAlignment="1">
      <alignment vertical="top" wrapText="1"/>
    </xf>
    <xf numFmtId="49" fontId="6" fillId="0" borderId="1" xfId="0" applyNumberFormat="1" applyFont="1" applyFill="1" applyBorder="1" applyAlignment="1">
      <alignment vertical="top" wrapText="1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right"/>
    </xf>
    <xf numFmtId="49" fontId="2" fillId="0" borderId="0" xfId="0" applyNumberFormat="1" applyFont="1" applyAlignment="1">
      <alignment horizontal="center" wrapText="1"/>
    </xf>
    <xf numFmtId="0" fontId="0" fillId="0" borderId="0" xfId="0" applyAlignment="1">
      <alignment horizontal="center"/>
    </xf>
    <xf numFmtId="49" fontId="1" fillId="0" borderId="1" xfId="0" applyNumberFormat="1" applyFont="1" applyBorder="1" applyAlignment="1">
      <alignment horizontal="center" wrapText="1"/>
    </xf>
    <xf numFmtId="164" fontId="0" fillId="0" borderId="2" xfId="0" applyNumberFormat="1" applyBorder="1" applyAlignment="1">
      <alignment horizontal="center"/>
    </xf>
    <xf numFmtId="164" fontId="0" fillId="0" borderId="3" xfId="0" applyNumberFormat="1" applyBorder="1" applyAlignment="1">
      <alignment horizontal="center"/>
    </xf>
    <xf numFmtId="0" fontId="1" fillId="0" borderId="1" xfId="0" applyFont="1" applyBorder="1" applyAlignment="1">
      <alignment vertical="top" wrapText="1"/>
    </xf>
    <xf numFmtId="49" fontId="1" fillId="0" borderId="1" xfId="0" applyNumberFormat="1" applyFont="1" applyBorder="1" applyAlignment="1">
      <alignment vertical="top" wrapText="1"/>
    </xf>
    <xf numFmtId="0" fontId="0" fillId="0" borderId="0" xfId="0" applyAlignment="1">
      <alignment horizontal="right"/>
    </xf>
    <xf numFmtId="0" fontId="6" fillId="0" borderId="1" xfId="0" applyFont="1" applyBorder="1" applyAlignment="1">
      <alignment vertical="top"/>
    </xf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vertical="justify"/>
    </xf>
    <xf numFmtId="0" fontId="6" fillId="0" borderId="1" xfId="0" applyFont="1" applyFill="1" applyBorder="1" applyAlignment="1">
      <alignment vertical="top"/>
    </xf>
    <xf numFmtId="0" fontId="6" fillId="0" borderId="1" xfId="0" applyFont="1" applyBorder="1" applyAlignment="1">
      <alignment wrapText="1"/>
    </xf>
    <xf numFmtId="0" fontId="9" fillId="0" borderId="1" xfId="0" applyFont="1" applyBorder="1" applyAlignment="1">
      <alignment vertical="top" wrapText="1"/>
    </xf>
    <xf numFmtId="0" fontId="10" fillId="0" borderId="1" xfId="0" applyFont="1" applyFill="1" applyBorder="1" applyAlignment="1">
      <alignment vertical="top" wrapText="1"/>
    </xf>
    <xf numFmtId="0" fontId="10" fillId="0" borderId="1" xfId="0" applyFont="1" applyBorder="1" applyAlignment="1">
      <alignment vertical="top" wrapText="1"/>
    </xf>
    <xf numFmtId="0" fontId="6" fillId="0" borderId="1" xfId="0" applyFont="1" applyBorder="1"/>
    <xf numFmtId="0" fontId="6" fillId="0" borderId="1" xfId="0" applyFont="1" applyBorder="1" applyAlignment="1">
      <alignment horizontal="right"/>
    </xf>
    <xf numFmtId="164" fontId="7" fillId="0" borderId="0" xfId="0" applyNumberFormat="1" applyFont="1" applyFill="1" applyBorder="1" applyAlignment="1"/>
    <xf numFmtId="0" fontId="6" fillId="0" borderId="1" xfId="0" applyFont="1" applyBorder="1" applyAlignment="1">
      <alignment horizontal="left" vertical="top" wrapText="1"/>
    </xf>
    <xf numFmtId="49" fontId="10" fillId="0" borderId="1" xfId="0" applyNumberFormat="1" applyFont="1" applyFill="1" applyBorder="1" applyAlignment="1">
      <alignment vertical="top" wrapText="1"/>
    </xf>
    <xf numFmtId="49" fontId="6" fillId="0" borderId="1" xfId="0" applyNumberFormat="1" applyFont="1" applyBorder="1" applyAlignment="1">
      <alignment horizontal="right"/>
    </xf>
    <xf numFmtId="164" fontId="6" fillId="0" borderId="1" xfId="0" applyNumberFormat="1" applyFont="1" applyBorder="1" applyAlignment="1">
      <alignment horizontal="right"/>
    </xf>
    <xf numFmtId="164" fontId="6" fillId="0" borderId="1" xfId="0" applyNumberFormat="1" applyFont="1" applyFill="1" applyBorder="1" applyAlignment="1">
      <alignment horizontal="right"/>
    </xf>
    <xf numFmtId="0" fontId="6" fillId="0" borderId="1" xfId="0" applyFont="1" applyFill="1" applyBorder="1" applyAlignment="1">
      <alignment horizontal="right"/>
    </xf>
    <xf numFmtId="49" fontId="6" fillId="0" borderId="1" xfId="0" applyNumberFormat="1" applyFont="1" applyFill="1" applyBorder="1" applyAlignment="1">
      <alignment horizontal="right" wrapText="1"/>
    </xf>
    <xf numFmtId="49" fontId="6" fillId="0" borderId="1" xfId="0" applyNumberFormat="1" applyFont="1" applyFill="1" applyBorder="1" applyAlignment="1">
      <alignment horizontal="right"/>
    </xf>
    <xf numFmtId="164" fontId="6" fillId="0" borderId="1" xfId="0" applyNumberFormat="1" applyFont="1" applyFill="1" applyBorder="1" applyAlignment="1">
      <alignment horizontal="right" wrapText="1"/>
    </xf>
    <xf numFmtId="164" fontId="6" fillId="0" borderId="1" xfId="0" applyNumberFormat="1" applyFont="1" applyFill="1" applyBorder="1" applyAlignment="1">
      <alignment horizontal="right" wrapText="1"/>
    </xf>
    <xf numFmtId="164" fontId="6" fillId="0" borderId="2" xfId="0" applyNumberFormat="1" applyFont="1" applyFill="1" applyBorder="1" applyAlignment="1">
      <alignment horizontal="right"/>
    </xf>
    <xf numFmtId="164" fontId="6" fillId="0" borderId="3" xfId="0" applyNumberFormat="1" applyFont="1" applyFill="1" applyBorder="1" applyAlignment="1">
      <alignment horizontal="right"/>
    </xf>
    <xf numFmtId="2" fontId="6" fillId="0" borderId="1" xfId="0" applyNumberFormat="1" applyFont="1" applyFill="1" applyBorder="1" applyAlignment="1">
      <alignment horizontal="right" wrapText="1"/>
    </xf>
    <xf numFmtId="164" fontId="6" fillId="0" borderId="1" xfId="0" applyNumberFormat="1" applyFont="1" applyFill="1" applyBorder="1" applyAlignment="1">
      <alignment horizontal="right" vertical="top" wrapText="1"/>
    </xf>
    <xf numFmtId="0" fontId="6" fillId="0" borderId="1" xfId="0" applyFont="1" applyFill="1" applyBorder="1" applyAlignment="1">
      <alignment horizontal="right" vertical="top" wrapText="1"/>
    </xf>
    <xf numFmtId="0" fontId="6" fillId="0" borderId="1" xfId="0" applyFont="1" applyFill="1" applyBorder="1" applyAlignment="1">
      <alignment horizontal="right" vertical="justify"/>
    </xf>
    <xf numFmtId="0" fontId="6" fillId="0" borderId="1" xfId="0" applyFont="1" applyFill="1" applyBorder="1" applyAlignment="1">
      <alignment horizontal="right" vertical="top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87"/>
  <sheetViews>
    <sheetView tabSelected="1" topLeftCell="A7" workbookViewId="0">
      <selection activeCell="F71" sqref="F71"/>
    </sheetView>
  </sheetViews>
  <sheetFormatPr defaultRowHeight="12.75" x14ac:dyDescent="0.2"/>
  <cols>
    <col min="1" max="1" width="2.85546875" customWidth="1"/>
    <col min="2" max="2" width="23.85546875" customWidth="1"/>
    <col min="3" max="3" width="56.85546875" customWidth="1"/>
    <col min="4" max="4" width="21.28515625" customWidth="1"/>
    <col min="5" max="5" width="15.7109375" customWidth="1"/>
    <col min="6" max="6" width="20.28515625" customWidth="1"/>
    <col min="7" max="7" width="13.7109375" customWidth="1"/>
  </cols>
  <sheetData>
    <row r="1" spans="2:10" x14ac:dyDescent="0.2">
      <c r="B1" s="31"/>
      <c r="C1" s="47" t="s">
        <v>197</v>
      </c>
      <c r="D1" s="47"/>
      <c r="E1" s="47"/>
      <c r="F1" s="47"/>
      <c r="G1" s="47"/>
    </row>
    <row r="2" spans="2:10" x14ac:dyDescent="0.2">
      <c r="B2" s="31"/>
      <c r="C2" s="47" t="s">
        <v>117</v>
      </c>
      <c r="D2" s="47"/>
      <c r="E2" s="47"/>
      <c r="F2" s="47"/>
      <c r="G2" s="47"/>
    </row>
    <row r="3" spans="2:10" x14ac:dyDescent="0.2">
      <c r="B3" s="31"/>
      <c r="C3" s="47" t="s">
        <v>102</v>
      </c>
      <c r="D3" s="47"/>
      <c r="E3" s="47"/>
      <c r="F3" s="47"/>
      <c r="G3" s="47"/>
    </row>
    <row r="4" spans="2:10" x14ac:dyDescent="0.2">
      <c r="B4" s="31"/>
      <c r="C4" s="47" t="s">
        <v>103</v>
      </c>
      <c r="D4" s="47"/>
      <c r="E4" s="47"/>
      <c r="F4" s="47"/>
      <c r="G4" s="47"/>
    </row>
    <row r="5" spans="2:10" x14ac:dyDescent="0.2">
      <c r="B5" s="31"/>
      <c r="C5" s="47" t="s">
        <v>260</v>
      </c>
      <c r="D5" s="47"/>
      <c r="E5" s="47"/>
      <c r="F5" s="47"/>
      <c r="G5" s="47"/>
    </row>
    <row r="6" spans="2:10" x14ac:dyDescent="0.2">
      <c r="B6" s="31"/>
      <c r="C6" s="46"/>
      <c r="D6" s="46"/>
      <c r="E6" s="46"/>
      <c r="F6" s="31"/>
      <c r="G6" s="31"/>
    </row>
    <row r="7" spans="2:10" x14ac:dyDescent="0.2">
      <c r="B7" s="43" t="s">
        <v>249</v>
      </c>
      <c r="C7" s="43"/>
      <c r="D7" s="43"/>
      <c r="E7" s="43"/>
      <c r="F7" s="43"/>
      <c r="G7" s="43"/>
    </row>
    <row r="8" spans="2:10" x14ac:dyDescent="0.2">
      <c r="B8" s="43" t="s">
        <v>196</v>
      </c>
      <c r="C8" s="43"/>
      <c r="D8" s="43"/>
      <c r="E8" s="43"/>
      <c r="F8" s="43"/>
      <c r="G8" s="43"/>
    </row>
    <row r="9" spans="2:10" x14ac:dyDescent="0.2">
      <c r="B9" s="43" t="s">
        <v>103</v>
      </c>
      <c r="C9" s="43"/>
      <c r="D9" s="43"/>
      <c r="E9" s="43"/>
      <c r="F9" s="43"/>
      <c r="G9" s="43"/>
    </row>
    <row r="10" spans="2:10" x14ac:dyDescent="0.2">
      <c r="B10" s="32"/>
      <c r="C10" s="33"/>
      <c r="D10" s="33"/>
      <c r="E10" s="34" t="s">
        <v>56</v>
      </c>
      <c r="F10" s="35"/>
      <c r="G10" s="35"/>
    </row>
    <row r="11" spans="2:10" ht="51" x14ac:dyDescent="0.25">
      <c r="B11" s="36" t="s">
        <v>198</v>
      </c>
      <c r="C11" s="36" t="s">
        <v>199</v>
      </c>
      <c r="D11" s="37" t="s">
        <v>258</v>
      </c>
      <c r="E11" s="37" t="s">
        <v>200</v>
      </c>
      <c r="F11" s="38" t="s">
        <v>259</v>
      </c>
      <c r="G11" s="38" t="s">
        <v>201</v>
      </c>
      <c r="H11" s="2"/>
      <c r="I11" s="2"/>
      <c r="J11" s="2"/>
    </row>
    <row r="12" spans="2:10" ht="15.75" x14ac:dyDescent="0.25">
      <c r="B12" s="41" t="s">
        <v>2</v>
      </c>
      <c r="C12" s="41"/>
      <c r="D12" s="69">
        <f>D13+D51</f>
        <v>1203516.0999999999</v>
      </c>
      <c r="E12" s="69">
        <f>E13+E51</f>
        <v>1173583.3</v>
      </c>
      <c r="F12" s="70">
        <f>F13+F51</f>
        <v>427878.39999999997</v>
      </c>
      <c r="G12" s="71">
        <f t="shared" ref="G12:G75" si="0">F12/E12*100</f>
        <v>36.459141843616891</v>
      </c>
      <c r="H12" s="2"/>
      <c r="I12" s="2"/>
      <c r="J12" s="2"/>
    </row>
    <row r="13" spans="2:10" ht="28.5" customHeight="1" x14ac:dyDescent="0.25">
      <c r="B13" s="41" t="s">
        <v>3</v>
      </c>
      <c r="C13" s="42" t="s">
        <v>4</v>
      </c>
      <c r="D13" s="70">
        <f>D14+D22+D29+D31+D33+D35+D40+D49+D16+D43+D46</f>
        <v>113486.7</v>
      </c>
      <c r="E13" s="70">
        <f>E14+E22+E29+E31+E33+E35+E40+E49+E16+E43+E46</f>
        <v>123486.7</v>
      </c>
      <c r="F13" s="70">
        <f>F14+F22+F29+F31+F33+F35+F40+F49+F16+F43+F46+F50</f>
        <v>33372.800000000003</v>
      </c>
      <c r="G13" s="71">
        <f t="shared" si="0"/>
        <v>27.025420551363023</v>
      </c>
      <c r="H13" s="2"/>
      <c r="I13" s="2"/>
      <c r="J13" s="2"/>
    </row>
    <row r="14" spans="2:10" ht="15.75" x14ac:dyDescent="0.25">
      <c r="B14" s="41" t="s">
        <v>5</v>
      </c>
      <c r="C14" s="42" t="s">
        <v>6</v>
      </c>
      <c r="D14" s="65">
        <f xml:space="preserve"> D15</f>
        <v>23560</v>
      </c>
      <c r="E14" s="65">
        <f xml:space="preserve"> E15</f>
        <v>23560</v>
      </c>
      <c r="F14" s="72">
        <f xml:space="preserve"> F15</f>
        <v>2438.4</v>
      </c>
      <c r="G14" s="71">
        <f t="shared" si="0"/>
        <v>10.349745331069609</v>
      </c>
      <c r="H14" s="2"/>
      <c r="I14" s="2"/>
      <c r="J14" s="2"/>
    </row>
    <row r="15" spans="2:10" ht="15.75" x14ac:dyDescent="0.25">
      <c r="B15" s="41" t="s">
        <v>9</v>
      </c>
      <c r="C15" s="42" t="s">
        <v>10</v>
      </c>
      <c r="D15" s="65">
        <v>23560</v>
      </c>
      <c r="E15" s="65">
        <v>23560</v>
      </c>
      <c r="F15" s="72">
        <v>2438.4</v>
      </c>
      <c r="G15" s="71">
        <f t="shared" si="0"/>
        <v>10.349745331069609</v>
      </c>
      <c r="H15" s="2"/>
      <c r="I15" s="2"/>
      <c r="J15" s="2"/>
    </row>
    <row r="16" spans="2:10" ht="27.75" customHeight="1" x14ac:dyDescent="0.25">
      <c r="B16" s="41" t="s">
        <v>203</v>
      </c>
      <c r="C16" s="67" t="s">
        <v>242</v>
      </c>
      <c r="D16" s="65">
        <f>D17</f>
        <v>1678</v>
      </c>
      <c r="E16" s="65">
        <f>E17</f>
        <v>1678</v>
      </c>
      <c r="F16" s="65">
        <f t="shared" ref="F16" si="1">F17</f>
        <v>359.3</v>
      </c>
      <c r="G16" s="71">
        <f t="shared" si="0"/>
        <v>21.412395709177591</v>
      </c>
      <c r="H16" s="2"/>
      <c r="I16" s="2"/>
      <c r="J16" s="2"/>
    </row>
    <row r="17" spans="2:10" ht="25.5" x14ac:dyDescent="0.25">
      <c r="B17" s="41" t="s">
        <v>204</v>
      </c>
      <c r="C17" s="67" t="s">
        <v>209</v>
      </c>
      <c r="D17" s="65">
        <f>D18+D19+D20+D21</f>
        <v>1678</v>
      </c>
      <c r="E17" s="65">
        <f>E18+E19+E20+E21</f>
        <v>1678</v>
      </c>
      <c r="F17" s="65">
        <f t="shared" ref="F17" si="2">F18+F19+F20+F21</f>
        <v>359.3</v>
      </c>
      <c r="G17" s="71">
        <f t="shared" si="0"/>
        <v>21.412395709177591</v>
      </c>
      <c r="H17" s="2"/>
      <c r="I17" s="2"/>
      <c r="J17" s="2"/>
    </row>
    <row r="18" spans="2:10" ht="51" x14ac:dyDescent="0.25">
      <c r="B18" s="41" t="s">
        <v>205</v>
      </c>
      <c r="C18" s="42" t="s">
        <v>210</v>
      </c>
      <c r="D18" s="65">
        <v>750.7</v>
      </c>
      <c r="E18" s="65">
        <v>750.7</v>
      </c>
      <c r="F18" s="72">
        <v>184.7</v>
      </c>
      <c r="G18" s="71">
        <f t="shared" si="0"/>
        <v>24.603703210337017</v>
      </c>
      <c r="H18" s="2"/>
      <c r="I18" s="2"/>
      <c r="J18" s="2"/>
    </row>
    <row r="19" spans="2:10" ht="63.75" x14ac:dyDescent="0.25">
      <c r="B19" s="41" t="s">
        <v>206</v>
      </c>
      <c r="C19" s="42" t="s">
        <v>211</v>
      </c>
      <c r="D19" s="65">
        <v>4.2</v>
      </c>
      <c r="E19" s="65">
        <v>4.2</v>
      </c>
      <c r="F19" s="72">
        <v>0.8</v>
      </c>
      <c r="G19" s="71">
        <f t="shared" si="0"/>
        <v>19.047619047619047</v>
      </c>
      <c r="H19" s="2"/>
      <c r="I19" s="2"/>
      <c r="J19" s="2"/>
    </row>
    <row r="20" spans="2:10" ht="51" x14ac:dyDescent="0.25">
      <c r="B20" s="41" t="s">
        <v>207</v>
      </c>
      <c r="C20" s="42" t="s">
        <v>212</v>
      </c>
      <c r="D20" s="65">
        <v>1016.1</v>
      </c>
      <c r="E20" s="65">
        <v>1016.1</v>
      </c>
      <c r="F20" s="72">
        <v>197.5</v>
      </c>
      <c r="G20" s="71">
        <f t="shared" si="0"/>
        <v>19.43706328117311</v>
      </c>
      <c r="H20" s="2"/>
      <c r="I20" s="2"/>
      <c r="J20" s="2"/>
    </row>
    <row r="21" spans="2:10" ht="51" x14ac:dyDescent="0.25">
      <c r="B21" s="41" t="s">
        <v>208</v>
      </c>
      <c r="C21" s="42" t="s">
        <v>213</v>
      </c>
      <c r="D21" s="65">
        <v>-93</v>
      </c>
      <c r="E21" s="65">
        <v>-93</v>
      </c>
      <c r="F21" s="72">
        <v>-23.7</v>
      </c>
      <c r="G21" s="71">
        <f t="shared" si="0"/>
        <v>25.483870967741932</v>
      </c>
      <c r="H21" s="2"/>
      <c r="I21" s="2"/>
      <c r="J21" s="2"/>
    </row>
    <row r="22" spans="2:10" ht="15.75" x14ac:dyDescent="0.25">
      <c r="B22" s="41" t="s">
        <v>214</v>
      </c>
      <c r="C22" s="42" t="s">
        <v>12</v>
      </c>
      <c r="D22" s="72">
        <f>D23+D27+D28+D26</f>
        <v>36111.9</v>
      </c>
      <c r="E22" s="72">
        <f t="shared" ref="E22:G22" si="3">E23+E27+E28+E26</f>
        <v>36111.9</v>
      </c>
      <c r="F22" s="72">
        <f>F23+F27+F28+F26</f>
        <v>11008.400000000001</v>
      </c>
      <c r="G22" s="71">
        <f t="shared" si="0"/>
        <v>30.484134038917922</v>
      </c>
      <c r="H22" s="2"/>
      <c r="I22" s="2"/>
      <c r="J22" s="2"/>
    </row>
    <row r="23" spans="2:10" ht="25.5" x14ac:dyDescent="0.25">
      <c r="B23" s="41" t="s">
        <v>13</v>
      </c>
      <c r="C23" s="42" t="s">
        <v>202</v>
      </c>
      <c r="D23" s="72">
        <f>D24+D25</f>
        <v>15050</v>
      </c>
      <c r="E23" s="72">
        <f>E24+E25</f>
        <v>15050</v>
      </c>
      <c r="F23" s="72">
        <f t="shared" ref="F23" si="4">F24+F25</f>
        <v>2816.4</v>
      </c>
      <c r="G23" s="71">
        <f t="shared" si="0"/>
        <v>18.713621262458471</v>
      </c>
      <c r="H23" s="2"/>
      <c r="I23" s="2"/>
      <c r="J23" s="2"/>
    </row>
    <row r="24" spans="2:10" ht="25.5" x14ac:dyDescent="0.25">
      <c r="B24" s="41" t="s">
        <v>296</v>
      </c>
      <c r="C24" s="42" t="s">
        <v>89</v>
      </c>
      <c r="D24" s="72">
        <v>11550</v>
      </c>
      <c r="E24" s="72">
        <v>11550</v>
      </c>
      <c r="F24" s="72">
        <v>2395</v>
      </c>
      <c r="G24" s="71">
        <f t="shared" si="0"/>
        <v>20.735930735930737</v>
      </c>
      <c r="H24" s="2"/>
      <c r="I24" s="2"/>
      <c r="J24" s="2"/>
    </row>
    <row r="25" spans="2:10" ht="38.25" x14ac:dyDescent="0.25">
      <c r="B25" s="41" t="s">
        <v>297</v>
      </c>
      <c r="C25" s="42" t="s">
        <v>90</v>
      </c>
      <c r="D25" s="72">
        <v>3500</v>
      </c>
      <c r="E25" s="72">
        <v>3500</v>
      </c>
      <c r="F25" s="72">
        <v>421.4</v>
      </c>
      <c r="G25" s="71">
        <f t="shared" si="0"/>
        <v>12.04</v>
      </c>
      <c r="H25" s="2"/>
      <c r="I25" s="2"/>
      <c r="J25" s="2"/>
    </row>
    <row r="26" spans="2:10" ht="25.5" x14ac:dyDescent="0.25">
      <c r="B26" s="41" t="s">
        <v>298</v>
      </c>
      <c r="C26" s="42" t="s">
        <v>15</v>
      </c>
      <c r="D26" s="72"/>
      <c r="E26" s="72"/>
      <c r="F26" s="72">
        <v>-20.8</v>
      </c>
      <c r="G26" s="71"/>
      <c r="H26" s="2"/>
      <c r="I26" s="2"/>
      <c r="J26" s="2"/>
    </row>
    <row r="27" spans="2:10" ht="15.75" x14ac:dyDescent="0.25">
      <c r="B27" s="41" t="s">
        <v>16</v>
      </c>
      <c r="C27" s="42" t="s">
        <v>17</v>
      </c>
      <c r="D27" s="72">
        <v>20131.900000000001</v>
      </c>
      <c r="E27" s="72">
        <v>20131.900000000001</v>
      </c>
      <c r="F27" s="72">
        <v>8419.6</v>
      </c>
      <c r="G27" s="71">
        <f t="shared" si="0"/>
        <v>41.822182705060129</v>
      </c>
      <c r="H27" s="2"/>
      <c r="I27" s="2"/>
      <c r="J27" s="2"/>
    </row>
    <row r="28" spans="2:10" ht="38.25" x14ac:dyDescent="0.25">
      <c r="B28" s="41" t="s">
        <v>240</v>
      </c>
      <c r="C28" s="42" t="s">
        <v>241</v>
      </c>
      <c r="D28" s="72">
        <v>930</v>
      </c>
      <c r="E28" s="72">
        <v>930</v>
      </c>
      <c r="F28" s="72">
        <v>-206.8</v>
      </c>
      <c r="G28" s="71">
        <f t="shared" si="0"/>
        <v>-22.236559139784948</v>
      </c>
      <c r="H28" s="2"/>
      <c r="I28" s="2"/>
      <c r="J28" s="2"/>
    </row>
    <row r="29" spans="2:10" ht="15.75" x14ac:dyDescent="0.25">
      <c r="B29" s="41" t="s">
        <v>215</v>
      </c>
      <c r="C29" s="42" t="s">
        <v>19</v>
      </c>
      <c r="D29" s="73" t="str">
        <f>D30</f>
        <v>10637,0</v>
      </c>
      <c r="E29" s="73" t="str">
        <f>E30</f>
        <v>10637,0</v>
      </c>
      <c r="F29" s="73" t="str">
        <f>F30</f>
        <v>6856,9</v>
      </c>
      <c r="G29" s="71">
        <f t="shared" si="0"/>
        <v>64.462724452383185</v>
      </c>
      <c r="H29" s="2"/>
      <c r="I29" s="2"/>
      <c r="J29" s="2"/>
    </row>
    <row r="30" spans="2:10" ht="15.75" x14ac:dyDescent="0.25">
      <c r="B30" s="41" t="s">
        <v>20</v>
      </c>
      <c r="C30" s="42" t="s">
        <v>21</v>
      </c>
      <c r="D30" s="73" t="s">
        <v>261</v>
      </c>
      <c r="E30" s="73" t="s">
        <v>261</v>
      </c>
      <c r="F30" s="74" t="s">
        <v>299</v>
      </c>
      <c r="G30" s="71">
        <f t="shared" si="0"/>
        <v>64.462724452383185</v>
      </c>
      <c r="H30" s="2"/>
      <c r="I30" s="2"/>
      <c r="J30" s="2"/>
    </row>
    <row r="31" spans="2:10" ht="25.5" x14ac:dyDescent="0.25">
      <c r="B31" s="41" t="s">
        <v>216</v>
      </c>
      <c r="C31" s="42" t="s">
        <v>23</v>
      </c>
      <c r="D31" s="73" t="str">
        <f>D32</f>
        <v>57,8</v>
      </c>
      <c r="E31" s="73" t="str">
        <f>E32</f>
        <v>57,8</v>
      </c>
      <c r="F31" s="73" t="str">
        <f>F32</f>
        <v>25,9</v>
      </c>
      <c r="G31" s="71">
        <f t="shared" si="0"/>
        <v>44.80968858131488</v>
      </c>
      <c r="H31" s="2"/>
      <c r="I31" s="2"/>
      <c r="J31" s="2"/>
    </row>
    <row r="32" spans="2:10" ht="15.75" x14ac:dyDescent="0.25">
      <c r="B32" s="41" t="s">
        <v>24</v>
      </c>
      <c r="C32" s="42" t="s">
        <v>25</v>
      </c>
      <c r="D32" s="73" t="s">
        <v>262</v>
      </c>
      <c r="E32" s="73" t="s">
        <v>262</v>
      </c>
      <c r="F32" s="74" t="s">
        <v>300</v>
      </c>
      <c r="G32" s="71">
        <f t="shared" si="0"/>
        <v>44.80968858131488</v>
      </c>
      <c r="H32" s="2"/>
      <c r="I32" s="2"/>
      <c r="J32" s="2"/>
    </row>
    <row r="33" spans="2:10" ht="15.75" x14ac:dyDescent="0.25">
      <c r="B33" s="41" t="s">
        <v>217</v>
      </c>
      <c r="C33" s="42" t="s">
        <v>27</v>
      </c>
      <c r="D33" s="72">
        <f>D34</f>
        <v>2242</v>
      </c>
      <c r="E33" s="72">
        <f>E34</f>
        <v>2242</v>
      </c>
      <c r="F33" s="72">
        <f>F34</f>
        <v>466.3</v>
      </c>
      <c r="G33" s="71">
        <f t="shared" si="0"/>
        <v>20.798394290811775</v>
      </c>
      <c r="H33" s="2"/>
      <c r="I33" s="2"/>
      <c r="J33" s="2"/>
    </row>
    <row r="34" spans="2:10" ht="25.5" x14ac:dyDescent="0.25">
      <c r="B34" s="41" t="s">
        <v>28</v>
      </c>
      <c r="C34" s="42" t="s">
        <v>29</v>
      </c>
      <c r="D34" s="72">
        <v>2242</v>
      </c>
      <c r="E34" s="72">
        <v>2242</v>
      </c>
      <c r="F34" s="72">
        <v>466.3</v>
      </c>
      <c r="G34" s="71">
        <f t="shared" si="0"/>
        <v>20.798394290811775</v>
      </c>
      <c r="H34" s="2"/>
      <c r="I34" s="2"/>
      <c r="J34" s="2"/>
    </row>
    <row r="35" spans="2:10" ht="25.5" x14ac:dyDescent="0.25">
      <c r="B35" s="41" t="s">
        <v>218</v>
      </c>
      <c r="C35" s="42" t="s">
        <v>32</v>
      </c>
      <c r="D35" s="75">
        <f>D36</f>
        <v>38717.300000000003</v>
      </c>
      <c r="E35" s="75">
        <f>E36</f>
        <v>38717.300000000003</v>
      </c>
      <c r="F35" s="75">
        <f>F36</f>
        <v>11710.6</v>
      </c>
      <c r="G35" s="71">
        <f t="shared" si="0"/>
        <v>30.246427307689327</v>
      </c>
      <c r="H35" s="2"/>
      <c r="I35" s="2"/>
      <c r="J35" s="2"/>
    </row>
    <row r="36" spans="2:10" ht="63.75" x14ac:dyDescent="0.25">
      <c r="B36" s="41" t="s">
        <v>33</v>
      </c>
      <c r="C36" s="39" t="s">
        <v>61</v>
      </c>
      <c r="D36" s="75">
        <f>D37+D38</f>
        <v>38717.300000000003</v>
      </c>
      <c r="E36" s="75">
        <f>E37+E38</f>
        <v>38717.300000000003</v>
      </c>
      <c r="F36" s="75">
        <f t="shared" ref="F36" si="5">F37+F38</f>
        <v>11710.6</v>
      </c>
      <c r="G36" s="71">
        <f t="shared" si="0"/>
        <v>30.246427307689327</v>
      </c>
      <c r="H36" s="2"/>
      <c r="I36" s="2"/>
      <c r="J36" s="2"/>
    </row>
    <row r="37" spans="2:10" ht="63.75" x14ac:dyDescent="0.25">
      <c r="B37" s="41" t="s">
        <v>220</v>
      </c>
      <c r="C37" s="39" t="s">
        <v>60</v>
      </c>
      <c r="D37" s="75">
        <v>38713.300000000003</v>
      </c>
      <c r="E37" s="75">
        <v>38713.300000000003</v>
      </c>
      <c r="F37" s="75">
        <v>11710.2</v>
      </c>
      <c r="G37" s="71">
        <f t="shared" si="0"/>
        <v>30.248519242740869</v>
      </c>
      <c r="H37" s="2"/>
      <c r="I37" s="2"/>
      <c r="J37" s="2"/>
    </row>
    <row r="38" spans="2:10" ht="12.75" customHeight="1" x14ac:dyDescent="0.25">
      <c r="B38" s="44" t="s">
        <v>35</v>
      </c>
      <c r="C38" s="45" t="s">
        <v>36</v>
      </c>
      <c r="D38" s="76">
        <v>4</v>
      </c>
      <c r="E38" s="76">
        <v>4</v>
      </c>
      <c r="F38" s="76">
        <v>0.4</v>
      </c>
      <c r="G38" s="77">
        <f t="shared" si="0"/>
        <v>10</v>
      </c>
      <c r="H38" s="2"/>
      <c r="I38" s="2"/>
      <c r="J38" s="2"/>
    </row>
    <row r="39" spans="2:10" ht="30" customHeight="1" x14ac:dyDescent="0.25">
      <c r="B39" s="44"/>
      <c r="C39" s="45"/>
      <c r="D39" s="76"/>
      <c r="E39" s="76"/>
      <c r="F39" s="76"/>
      <c r="G39" s="78" t="e">
        <f t="shared" si="0"/>
        <v>#DIV/0!</v>
      </c>
      <c r="H39" s="2"/>
      <c r="I39" s="2"/>
      <c r="J39" s="2"/>
    </row>
    <row r="40" spans="2:10" ht="25.5" customHeight="1" x14ac:dyDescent="0.25">
      <c r="B40" s="41" t="s">
        <v>37</v>
      </c>
      <c r="C40" s="42" t="s">
        <v>38</v>
      </c>
      <c r="D40" s="79">
        <f>D41+D42</f>
        <v>447.2</v>
      </c>
      <c r="E40" s="79">
        <f>E41+E42</f>
        <v>447.2</v>
      </c>
      <c r="F40" s="79">
        <f t="shared" ref="F40:G40" si="6">F41+F42</f>
        <v>64.7</v>
      </c>
      <c r="G40" s="71">
        <f t="shared" si="0"/>
        <v>14.46779964221825</v>
      </c>
      <c r="H40" s="2"/>
      <c r="I40" s="2"/>
      <c r="J40" s="2"/>
    </row>
    <row r="41" spans="2:10" ht="15.75" x14ac:dyDescent="0.25">
      <c r="B41" s="41" t="s">
        <v>265</v>
      </c>
      <c r="C41" s="42" t="s">
        <v>40</v>
      </c>
      <c r="D41" s="73" t="s">
        <v>263</v>
      </c>
      <c r="E41" s="73" t="s">
        <v>263</v>
      </c>
      <c r="F41" s="73" t="s">
        <v>301</v>
      </c>
      <c r="G41" s="71">
        <f t="shared" si="0"/>
        <v>7.1428571428571415</v>
      </c>
      <c r="H41" s="2"/>
      <c r="I41" s="2"/>
      <c r="J41" s="2"/>
    </row>
    <row r="42" spans="2:10" ht="15.75" x14ac:dyDescent="0.25">
      <c r="B42" s="41" t="s">
        <v>266</v>
      </c>
      <c r="C42" s="42" t="s">
        <v>264</v>
      </c>
      <c r="D42" s="73" t="s">
        <v>267</v>
      </c>
      <c r="E42" s="73" t="s">
        <v>267</v>
      </c>
      <c r="F42" s="73" t="s">
        <v>302</v>
      </c>
      <c r="G42" s="71">
        <f t="shared" si="0"/>
        <v>15.036144578313252</v>
      </c>
      <c r="H42" s="2"/>
      <c r="I42" s="2"/>
      <c r="J42" s="2"/>
    </row>
    <row r="43" spans="2:10" ht="25.5" x14ac:dyDescent="0.25">
      <c r="B43" s="41" t="s">
        <v>221</v>
      </c>
      <c r="C43" s="42" t="s">
        <v>222</v>
      </c>
      <c r="D43" s="75">
        <f>D44+D45</f>
        <v>0</v>
      </c>
      <c r="E43" s="75">
        <f>E44+E45</f>
        <v>0</v>
      </c>
      <c r="F43" s="75">
        <f t="shared" ref="F43:G49" si="7">F44+F45</f>
        <v>12.1</v>
      </c>
      <c r="G43" s="71"/>
      <c r="H43" s="2"/>
      <c r="I43" s="2"/>
      <c r="J43" s="2"/>
    </row>
    <row r="44" spans="2:10" ht="25.5" x14ac:dyDescent="0.25">
      <c r="B44" s="41" t="s">
        <v>293</v>
      </c>
      <c r="C44" s="42" t="s">
        <v>294</v>
      </c>
      <c r="D44" s="75">
        <v>0</v>
      </c>
      <c r="E44" s="75">
        <v>0</v>
      </c>
      <c r="F44" s="75">
        <v>3.1</v>
      </c>
      <c r="G44" s="71"/>
      <c r="H44" s="2"/>
      <c r="I44" s="2"/>
      <c r="J44" s="2"/>
    </row>
    <row r="45" spans="2:10" ht="25.5" x14ac:dyDescent="0.25">
      <c r="B45" s="41" t="s">
        <v>246</v>
      </c>
      <c r="C45" s="42" t="s">
        <v>295</v>
      </c>
      <c r="D45" s="75">
        <v>0</v>
      </c>
      <c r="E45" s="75">
        <v>0</v>
      </c>
      <c r="F45" s="75">
        <v>9</v>
      </c>
      <c r="G45" s="71"/>
      <c r="H45" s="2"/>
      <c r="I45" s="2"/>
      <c r="J45" s="2"/>
    </row>
    <row r="46" spans="2:10" ht="25.5" x14ac:dyDescent="0.25">
      <c r="B46" s="41" t="s">
        <v>62</v>
      </c>
      <c r="C46" s="42" t="s">
        <v>224</v>
      </c>
      <c r="D46" s="75">
        <f>D48+D47</f>
        <v>0</v>
      </c>
      <c r="E46" s="75">
        <f>E48+E47</f>
        <v>10000</v>
      </c>
      <c r="F46" s="75">
        <f t="shared" ref="F46" si="8">F48+F47</f>
        <v>419.3</v>
      </c>
      <c r="G46" s="71">
        <f t="shared" si="0"/>
        <v>4.1930000000000005</v>
      </c>
      <c r="H46" s="2"/>
      <c r="I46" s="2"/>
      <c r="J46" s="2"/>
    </row>
    <row r="47" spans="2:10" ht="76.5" x14ac:dyDescent="0.25">
      <c r="B47" s="41" t="s">
        <v>250</v>
      </c>
      <c r="C47" s="42" t="s">
        <v>251</v>
      </c>
      <c r="D47" s="75">
        <v>0</v>
      </c>
      <c r="E47" s="75">
        <v>10000</v>
      </c>
      <c r="F47" s="75"/>
      <c r="G47" s="71">
        <f t="shared" si="0"/>
        <v>0</v>
      </c>
      <c r="H47" s="2"/>
      <c r="I47" s="2"/>
      <c r="J47" s="2"/>
    </row>
    <row r="48" spans="2:10" ht="51" x14ac:dyDescent="0.25">
      <c r="B48" s="41" t="s">
        <v>226</v>
      </c>
      <c r="C48" s="42" t="s">
        <v>225</v>
      </c>
      <c r="D48" s="75">
        <v>0</v>
      </c>
      <c r="E48" s="75">
        <v>0</v>
      </c>
      <c r="F48" s="75">
        <v>419.3</v>
      </c>
      <c r="G48" s="71"/>
      <c r="H48" s="2"/>
      <c r="I48" s="2"/>
      <c r="J48" s="2"/>
    </row>
    <row r="49" spans="2:10" ht="32.25" customHeight="1" x14ac:dyDescent="0.25">
      <c r="B49" s="41" t="s">
        <v>219</v>
      </c>
      <c r="C49" s="42" t="s">
        <v>67</v>
      </c>
      <c r="D49" s="72">
        <v>35.5</v>
      </c>
      <c r="E49" s="72">
        <v>35.5</v>
      </c>
      <c r="F49" s="72">
        <v>10.9</v>
      </c>
      <c r="G49" s="71">
        <f t="shared" si="0"/>
        <v>30.70422535211268</v>
      </c>
      <c r="H49" s="2"/>
      <c r="I49" s="2"/>
      <c r="J49" s="2"/>
    </row>
    <row r="50" spans="2:10" ht="32.25" customHeight="1" x14ac:dyDescent="0.25">
      <c r="B50" s="41" t="s">
        <v>247</v>
      </c>
      <c r="C50" s="42" t="s">
        <v>248</v>
      </c>
      <c r="D50" s="72">
        <v>0</v>
      </c>
      <c r="E50" s="72">
        <v>0</v>
      </c>
      <c r="F50" s="72">
        <v>0</v>
      </c>
      <c r="G50" s="71"/>
      <c r="H50" s="2"/>
      <c r="I50" s="2"/>
      <c r="J50" s="2"/>
    </row>
    <row r="51" spans="2:10" ht="15.75" x14ac:dyDescent="0.25">
      <c r="B51" s="41" t="s">
        <v>42</v>
      </c>
      <c r="C51" s="42" t="s">
        <v>43</v>
      </c>
      <c r="D51" s="80">
        <f>D52</f>
        <v>1090029.3999999999</v>
      </c>
      <c r="E51" s="80">
        <f t="shared" ref="E51:G51" si="9">E52</f>
        <v>1050096.6000000001</v>
      </c>
      <c r="F51" s="80">
        <f>F53+F54+F68+F73+F77+F78</f>
        <v>394505.6</v>
      </c>
      <c r="G51" s="71">
        <f t="shared" si="0"/>
        <v>37.568505602246496</v>
      </c>
      <c r="H51" s="2"/>
      <c r="I51" s="2"/>
      <c r="J51" s="2"/>
    </row>
    <row r="52" spans="2:10" ht="25.5" x14ac:dyDescent="0.25">
      <c r="B52" s="41" t="s">
        <v>44</v>
      </c>
      <c r="C52" s="42" t="s">
        <v>45</v>
      </c>
      <c r="D52" s="80">
        <f>D53+D68+D54+D73</f>
        <v>1090029.3999999999</v>
      </c>
      <c r="E52" s="80">
        <f>E53+E68+E54+E73+E77</f>
        <v>1050096.6000000001</v>
      </c>
      <c r="F52" s="80">
        <f>F53+F68+F54+F73</f>
        <v>388886.79999999993</v>
      </c>
      <c r="G52" s="71">
        <f t="shared" si="0"/>
        <v>37.033431019584285</v>
      </c>
      <c r="H52" s="2"/>
      <c r="I52" s="2"/>
      <c r="J52" s="2"/>
    </row>
    <row r="53" spans="2:10" ht="25.5" x14ac:dyDescent="0.25">
      <c r="B53" s="41" t="s">
        <v>230</v>
      </c>
      <c r="C53" s="68" t="s">
        <v>268</v>
      </c>
      <c r="D53" s="80">
        <v>159404</v>
      </c>
      <c r="E53" s="75">
        <v>159404</v>
      </c>
      <c r="F53" s="75">
        <v>39850.800000000003</v>
      </c>
      <c r="G53" s="71">
        <f t="shared" si="0"/>
        <v>24.999874532634063</v>
      </c>
      <c r="H53" s="2"/>
      <c r="I53" s="2"/>
      <c r="J53" s="2"/>
    </row>
    <row r="54" spans="2:10" ht="25.5" x14ac:dyDescent="0.25">
      <c r="B54" s="41" t="s">
        <v>269</v>
      </c>
      <c r="C54" s="42" t="s">
        <v>270</v>
      </c>
      <c r="D54" s="80">
        <f>D61+D59+D67+D57+D56+D65+D58+D63+D62+D64+D60+D55</f>
        <v>670052</v>
      </c>
      <c r="E54" s="80">
        <f>E61+E59+E67+E57+E56+E65+E58+E63+E62+E64+E60+E55+E66</f>
        <v>580984.29999999993</v>
      </c>
      <c r="F54" s="80">
        <f>F61+F59+F67+F57+F56+F65+F58+F63+F62+F64+F60+F55+F66</f>
        <v>241691.9</v>
      </c>
      <c r="G54" s="71">
        <f t="shared" si="0"/>
        <v>41.600418462254488</v>
      </c>
      <c r="H54" s="2"/>
      <c r="I54" s="2"/>
      <c r="J54" s="2"/>
    </row>
    <row r="55" spans="2:10" ht="51" x14ac:dyDescent="0.25">
      <c r="B55" s="36" t="s">
        <v>271</v>
      </c>
      <c r="C55" s="61" t="s">
        <v>272</v>
      </c>
      <c r="D55" s="80">
        <v>248.5</v>
      </c>
      <c r="E55" s="75">
        <v>248.5</v>
      </c>
      <c r="F55" s="75">
        <v>0</v>
      </c>
      <c r="G55" s="71">
        <f t="shared" si="0"/>
        <v>0</v>
      </c>
      <c r="H55" s="2"/>
      <c r="I55" s="2"/>
      <c r="J55" s="2"/>
    </row>
    <row r="56" spans="2:10" ht="54.75" customHeight="1" x14ac:dyDescent="0.25">
      <c r="B56" s="41" t="s">
        <v>273</v>
      </c>
      <c r="C56" s="62" t="s">
        <v>274</v>
      </c>
      <c r="D56" s="80">
        <f>8510.8+2248</f>
        <v>10758.8</v>
      </c>
      <c r="E56" s="75">
        <v>8510.7999999999993</v>
      </c>
      <c r="F56" s="75">
        <v>2256.8000000000002</v>
      </c>
      <c r="G56" s="71">
        <f t="shared" si="0"/>
        <v>26.516896178972605</v>
      </c>
      <c r="H56" s="2"/>
      <c r="I56" s="2"/>
      <c r="J56" s="2"/>
    </row>
    <row r="57" spans="2:10" ht="41.25" customHeight="1" x14ac:dyDescent="0.25">
      <c r="B57" s="41" t="s">
        <v>252</v>
      </c>
      <c r="C57" s="61" t="s">
        <v>275</v>
      </c>
      <c r="D57" s="80">
        <v>326140.09999999998</v>
      </c>
      <c r="E57" s="75">
        <v>237072.5</v>
      </c>
      <c r="F57" s="75">
        <v>0</v>
      </c>
      <c r="G57" s="71">
        <f t="shared" si="0"/>
        <v>0</v>
      </c>
      <c r="H57" s="2"/>
      <c r="I57" s="2"/>
      <c r="J57" s="2"/>
    </row>
    <row r="58" spans="2:10" ht="41.25" customHeight="1" x14ac:dyDescent="0.25">
      <c r="B58" s="41" t="s">
        <v>276</v>
      </c>
      <c r="C58" s="61" t="s">
        <v>277</v>
      </c>
      <c r="D58" s="80">
        <v>565.6</v>
      </c>
      <c r="E58" s="75">
        <v>565.6</v>
      </c>
      <c r="F58" s="75">
        <v>0</v>
      </c>
      <c r="G58" s="71">
        <f t="shared" si="0"/>
        <v>0</v>
      </c>
      <c r="H58" s="2"/>
      <c r="I58" s="2"/>
      <c r="J58" s="2"/>
    </row>
    <row r="59" spans="2:10" ht="41.25" customHeight="1" x14ac:dyDescent="0.25">
      <c r="B59" s="41" t="s">
        <v>231</v>
      </c>
      <c r="C59" s="41" t="s">
        <v>227</v>
      </c>
      <c r="D59" s="80">
        <v>8447.7999999999993</v>
      </c>
      <c r="E59" s="75">
        <v>8447.7999999999993</v>
      </c>
      <c r="F59" s="75">
        <v>0</v>
      </c>
      <c r="G59" s="71">
        <f t="shared" si="0"/>
        <v>0</v>
      </c>
      <c r="H59" s="2"/>
      <c r="I59" s="2"/>
      <c r="J59" s="2"/>
    </row>
    <row r="60" spans="2:10" ht="29.25" customHeight="1" x14ac:dyDescent="0.25">
      <c r="B60" s="41" t="s">
        <v>278</v>
      </c>
      <c r="C60" s="63" t="s">
        <v>279</v>
      </c>
      <c r="D60" s="80">
        <v>16249.8</v>
      </c>
      <c r="E60" s="75">
        <v>16249.8</v>
      </c>
      <c r="F60" s="75">
        <v>0</v>
      </c>
      <c r="G60" s="71">
        <f t="shared" si="0"/>
        <v>0</v>
      </c>
      <c r="H60" s="2"/>
      <c r="I60" s="2"/>
      <c r="J60" s="2"/>
    </row>
    <row r="61" spans="2:10" ht="27.75" customHeight="1" x14ac:dyDescent="0.25">
      <c r="B61" s="41" t="s">
        <v>232</v>
      </c>
      <c r="C61" s="42" t="s">
        <v>280</v>
      </c>
      <c r="D61" s="80">
        <f>79.3+50.6</f>
        <v>129.9</v>
      </c>
      <c r="E61" s="75">
        <v>129.9</v>
      </c>
      <c r="F61" s="75">
        <v>129.9</v>
      </c>
      <c r="G61" s="71">
        <f t="shared" si="0"/>
        <v>100</v>
      </c>
      <c r="H61" s="2"/>
      <c r="I61" s="2"/>
      <c r="J61" s="2"/>
    </row>
    <row r="62" spans="2:10" ht="52.5" customHeight="1" x14ac:dyDescent="0.25">
      <c r="B62" s="41" t="s">
        <v>233</v>
      </c>
      <c r="C62" s="63" t="s">
        <v>281</v>
      </c>
      <c r="D62" s="80">
        <v>4040.5</v>
      </c>
      <c r="E62" s="75">
        <v>4040.5</v>
      </c>
      <c r="F62" s="75">
        <v>0</v>
      </c>
      <c r="G62" s="71">
        <f t="shared" si="0"/>
        <v>0</v>
      </c>
      <c r="H62" s="2"/>
      <c r="I62" s="2"/>
      <c r="J62" s="2"/>
    </row>
    <row r="63" spans="2:10" ht="30" customHeight="1" x14ac:dyDescent="0.25">
      <c r="B63" s="41" t="s">
        <v>243</v>
      </c>
      <c r="C63" s="63" t="s">
        <v>282</v>
      </c>
      <c r="D63" s="80">
        <v>234456.7</v>
      </c>
      <c r="E63" s="75">
        <v>0</v>
      </c>
      <c r="F63" s="75">
        <v>0</v>
      </c>
      <c r="G63" s="71"/>
      <c r="H63" s="2"/>
      <c r="I63" s="2"/>
      <c r="J63" s="2"/>
    </row>
    <row r="64" spans="2:10" ht="30" customHeight="1" x14ac:dyDescent="0.25">
      <c r="B64" s="41" t="s">
        <v>254</v>
      </c>
      <c r="C64" s="63" t="s">
        <v>255</v>
      </c>
      <c r="D64" s="80">
        <v>2525.3000000000002</v>
      </c>
      <c r="E64" s="75">
        <v>2525.3000000000002</v>
      </c>
      <c r="F64" s="75">
        <v>0</v>
      </c>
      <c r="G64" s="71">
        <f t="shared" si="0"/>
        <v>0</v>
      </c>
      <c r="H64" s="2"/>
      <c r="I64" s="2"/>
      <c r="J64" s="2"/>
    </row>
    <row r="65" spans="2:10" ht="30" customHeight="1" x14ac:dyDescent="0.25">
      <c r="B65" s="41" t="s">
        <v>253</v>
      </c>
      <c r="C65" s="61" t="s">
        <v>283</v>
      </c>
      <c r="D65" s="80">
        <v>51295</v>
      </c>
      <c r="E65" s="75">
        <v>51295</v>
      </c>
      <c r="F65" s="75">
        <v>0</v>
      </c>
      <c r="G65" s="71">
        <f t="shared" si="0"/>
        <v>0</v>
      </c>
      <c r="H65" s="2"/>
      <c r="I65" s="2"/>
      <c r="J65" s="2"/>
    </row>
    <row r="66" spans="2:10" ht="60.75" customHeight="1" x14ac:dyDescent="0.25">
      <c r="B66" s="41" t="s">
        <v>256</v>
      </c>
      <c r="C66" s="61" t="s">
        <v>257</v>
      </c>
      <c r="D66" s="80"/>
      <c r="E66" s="75">
        <v>234456.6</v>
      </c>
      <c r="F66" s="75">
        <v>234456.6</v>
      </c>
      <c r="G66" s="71">
        <f t="shared" si="0"/>
        <v>100</v>
      </c>
      <c r="H66" s="2"/>
      <c r="I66" s="2"/>
      <c r="J66" s="2"/>
    </row>
    <row r="67" spans="2:10" ht="58.5" customHeight="1" x14ac:dyDescent="0.25">
      <c r="B67" s="57" t="s">
        <v>284</v>
      </c>
      <c r="C67" s="41" t="s">
        <v>228</v>
      </c>
      <c r="D67" s="80">
        <f>15194</f>
        <v>15194</v>
      </c>
      <c r="E67" s="75">
        <v>17442</v>
      </c>
      <c r="F67" s="75">
        <v>4848.6000000000004</v>
      </c>
      <c r="G67" s="71">
        <f t="shared" si="0"/>
        <v>27.798417612659097</v>
      </c>
      <c r="H67" s="2"/>
      <c r="I67" s="2"/>
      <c r="J67" s="2"/>
    </row>
    <row r="68" spans="2:10" ht="19.5" customHeight="1" x14ac:dyDescent="0.25">
      <c r="B68" s="36" t="s">
        <v>244</v>
      </c>
      <c r="C68" s="42" t="s">
        <v>51</v>
      </c>
      <c r="D68" s="80">
        <f>SUM(D69:D71)+D72</f>
        <v>247859.5</v>
      </c>
      <c r="E68" s="80">
        <f t="shared" ref="E68:G68" si="10">SUM(E69:E71)+E72</f>
        <v>289676.2</v>
      </c>
      <c r="F68" s="80">
        <f t="shared" si="10"/>
        <v>104398.5</v>
      </c>
      <c r="G68" s="71">
        <f t="shared" si="0"/>
        <v>36.039722973444135</v>
      </c>
      <c r="H68" s="2"/>
      <c r="I68" s="2"/>
      <c r="J68" s="2"/>
    </row>
    <row r="69" spans="2:10" ht="25.5" customHeight="1" x14ac:dyDescent="0.25">
      <c r="B69" s="36" t="s">
        <v>234</v>
      </c>
      <c r="C69" s="62" t="s">
        <v>285</v>
      </c>
      <c r="D69" s="81">
        <f>160720.6+2427.3</f>
        <v>163147.9</v>
      </c>
      <c r="E69" s="75">
        <v>163665.4</v>
      </c>
      <c r="F69" s="75">
        <v>41706.800000000003</v>
      </c>
      <c r="G69" s="71">
        <f t="shared" si="0"/>
        <v>25.482967077952949</v>
      </c>
      <c r="H69" s="2"/>
      <c r="I69" s="2"/>
      <c r="J69" s="2"/>
    </row>
    <row r="70" spans="2:10" ht="38.25" x14ac:dyDescent="0.25">
      <c r="B70" s="36" t="s">
        <v>286</v>
      </c>
      <c r="C70" s="42" t="s">
        <v>223</v>
      </c>
      <c r="D70" s="81">
        <v>76807.600000000006</v>
      </c>
      <c r="E70" s="75">
        <v>76807.600000000006</v>
      </c>
      <c r="F70" s="75">
        <v>13587.7</v>
      </c>
      <c r="G70" s="71">
        <f t="shared" si="0"/>
        <v>17.690567079299445</v>
      </c>
      <c r="H70" s="2"/>
      <c r="I70" s="2"/>
      <c r="J70" s="2"/>
    </row>
    <row r="71" spans="2:10" ht="38.25" customHeight="1" x14ac:dyDescent="0.25">
      <c r="B71" s="58" t="s">
        <v>235</v>
      </c>
      <c r="C71" s="62" t="s">
        <v>287</v>
      </c>
      <c r="D71" s="82">
        <v>99.2</v>
      </c>
      <c r="E71" s="75">
        <v>99.2</v>
      </c>
      <c r="F71" s="75">
        <v>0</v>
      </c>
      <c r="G71" s="71">
        <f t="shared" si="0"/>
        <v>0</v>
      </c>
      <c r="H71" s="2"/>
      <c r="I71" s="2"/>
      <c r="J71" s="2"/>
    </row>
    <row r="72" spans="2:10" ht="51" x14ac:dyDescent="0.25">
      <c r="B72" s="58" t="s">
        <v>236</v>
      </c>
      <c r="C72" s="62" t="s">
        <v>288</v>
      </c>
      <c r="D72" s="82">
        <v>7804.8</v>
      </c>
      <c r="E72" s="71">
        <v>49104</v>
      </c>
      <c r="F72" s="71">
        <v>49104</v>
      </c>
      <c r="G72" s="71">
        <f t="shared" si="0"/>
        <v>100</v>
      </c>
      <c r="H72" s="2"/>
      <c r="I72" s="2"/>
      <c r="J72" s="2"/>
    </row>
    <row r="73" spans="2:10" ht="15.75" x14ac:dyDescent="0.25">
      <c r="B73" s="64" t="s">
        <v>237</v>
      </c>
      <c r="C73" s="56" t="s">
        <v>98</v>
      </c>
      <c r="D73" s="82">
        <f>D75+D76+D74</f>
        <v>12713.9</v>
      </c>
      <c r="E73" s="82">
        <f>E75+E76+E74</f>
        <v>12713.9</v>
      </c>
      <c r="F73" s="82">
        <f>F75+F76+F74</f>
        <v>2945.6</v>
      </c>
      <c r="G73" s="71">
        <f t="shared" si="0"/>
        <v>23.168343309291405</v>
      </c>
      <c r="H73" s="2"/>
      <c r="I73" s="2"/>
      <c r="J73" s="2"/>
    </row>
    <row r="74" spans="2:10" ht="25.5" customHeight="1" x14ac:dyDescent="0.25">
      <c r="B74" s="59" t="s">
        <v>238</v>
      </c>
      <c r="C74" s="36" t="s">
        <v>289</v>
      </c>
      <c r="D74" s="82">
        <v>1224.2</v>
      </c>
      <c r="E74" s="71">
        <v>1224.2</v>
      </c>
      <c r="F74" s="71">
        <v>385.6</v>
      </c>
      <c r="G74" s="71">
        <f t="shared" si="0"/>
        <v>31.498121222022547</v>
      </c>
      <c r="H74" s="2"/>
      <c r="I74" s="2"/>
      <c r="J74" s="2"/>
    </row>
    <row r="75" spans="2:10" ht="53.25" customHeight="1" x14ac:dyDescent="0.25">
      <c r="B75" s="59" t="s">
        <v>245</v>
      </c>
      <c r="C75" s="41" t="s">
        <v>290</v>
      </c>
      <c r="D75" s="72">
        <v>10311.9</v>
      </c>
      <c r="E75" s="71">
        <v>10311.9</v>
      </c>
      <c r="F75" s="71">
        <v>2560</v>
      </c>
      <c r="G75" s="71">
        <f t="shared" si="0"/>
        <v>24.825686827839682</v>
      </c>
      <c r="H75" s="2"/>
      <c r="I75" s="2"/>
      <c r="J75" s="2"/>
    </row>
    <row r="76" spans="2:10" ht="42.75" customHeight="1" x14ac:dyDescent="0.25">
      <c r="B76" s="56" t="s">
        <v>239</v>
      </c>
      <c r="C76" s="62" t="s">
        <v>229</v>
      </c>
      <c r="D76" s="83">
        <v>1177.8</v>
      </c>
      <c r="E76" s="71">
        <v>1177.8</v>
      </c>
      <c r="F76" s="71">
        <v>0</v>
      </c>
      <c r="G76" s="71">
        <f t="shared" ref="G76:G78" si="11">F76/E76*100</f>
        <v>0</v>
      </c>
      <c r="H76" s="2"/>
      <c r="I76" s="2"/>
      <c r="J76" s="2"/>
    </row>
    <row r="77" spans="2:10" ht="42.75" customHeight="1" x14ac:dyDescent="0.25">
      <c r="B77" s="56" t="s">
        <v>292</v>
      </c>
      <c r="C77" s="62" t="s">
        <v>291</v>
      </c>
      <c r="D77" s="83">
        <v>0</v>
      </c>
      <c r="E77" s="71">
        <v>7318.2</v>
      </c>
      <c r="F77" s="71">
        <v>7318.2</v>
      </c>
      <c r="G77" s="71">
        <f t="shared" si="11"/>
        <v>100</v>
      </c>
      <c r="H77" s="2"/>
      <c r="I77" s="2"/>
      <c r="J77" s="2"/>
    </row>
    <row r="78" spans="2:10" ht="39" x14ac:dyDescent="0.25">
      <c r="B78" s="64" t="s">
        <v>304</v>
      </c>
      <c r="C78" s="60" t="s">
        <v>303</v>
      </c>
      <c r="D78" s="65">
        <v>0</v>
      </c>
      <c r="E78" s="65">
        <v>0</v>
      </c>
      <c r="F78" s="65">
        <v>-1699.4</v>
      </c>
      <c r="G78" s="71"/>
      <c r="H78" s="2"/>
      <c r="I78" s="2"/>
      <c r="J78" s="2"/>
    </row>
    <row r="79" spans="2:10" ht="15.75" x14ac:dyDescent="0.25">
      <c r="B79" s="40"/>
      <c r="C79" s="31"/>
      <c r="D79" s="31"/>
      <c r="E79" s="31"/>
      <c r="F79" s="31"/>
      <c r="G79" s="66"/>
      <c r="H79" s="2"/>
      <c r="I79" s="2"/>
      <c r="J79" s="2"/>
    </row>
    <row r="80" spans="2:10" ht="15.75" x14ac:dyDescent="0.25">
      <c r="B80" s="31"/>
      <c r="C80" s="31"/>
      <c r="D80" s="31"/>
      <c r="E80" s="31"/>
      <c r="F80" s="31"/>
      <c r="G80" s="31"/>
      <c r="H80" s="2"/>
      <c r="I80" s="2"/>
      <c r="J80" s="2"/>
    </row>
    <row r="81" spans="2:7" x14ac:dyDescent="0.2">
      <c r="B81" s="35"/>
      <c r="C81" s="35"/>
      <c r="D81" s="35"/>
      <c r="E81" s="35"/>
      <c r="F81" s="35"/>
      <c r="G81" s="35"/>
    </row>
    <row r="82" spans="2:7" ht="12.75" customHeight="1" x14ac:dyDescent="0.2">
      <c r="B82" s="35"/>
      <c r="C82" s="35"/>
      <c r="D82" s="35"/>
      <c r="E82" s="35"/>
      <c r="F82" s="35"/>
      <c r="G82" s="35"/>
    </row>
    <row r="83" spans="2:7" x14ac:dyDescent="0.2">
      <c r="B83" s="35"/>
      <c r="C83" s="35"/>
      <c r="D83" s="35"/>
      <c r="E83" s="35"/>
      <c r="F83" s="35"/>
      <c r="G83" s="35"/>
    </row>
    <row r="84" spans="2:7" x14ac:dyDescent="0.2">
      <c r="B84" s="35"/>
      <c r="C84" s="35"/>
      <c r="D84" s="35"/>
      <c r="E84" s="35"/>
      <c r="F84" s="35"/>
      <c r="G84" s="35"/>
    </row>
    <row r="85" spans="2:7" x14ac:dyDescent="0.2">
      <c r="B85" s="35"/>
      <c r="C85" s="35"/>
      <c r="D85" s="35"/>
      <c r="E85" s="35"/>
      <c r="F85" s="35"/>
      <c r="G85" s="35"/>
    </row>
    <row r="86" spans="2:7" x14ac:dyDescent="0.2">
      <c r="B86" s="35"/>
      <c r="C86" s="35"/>
      <c r="D86" s="35"/>
      <c r="E86" s="35"/>
      <c r="F86" s="35"/>
      <c r="G86" s="35"/>
    </row>
    <row r="87" spans="2:7" x14ac:dyDescent="0.2">
      <c r="B87" s="35"/>
      <c r="C87" s="35"/>
      <c r="D87" s="35"/>
      <c r="E87" s="35"/>
      <c r="F87" s="35"/>
      <c r="G87" s="35"/>
    </row>
  </sheetData>
  <mergeCells count="15">
    <mergeCell ref="C6:E6"/>
    <mergeCell ref="C1:G1"/>
    <mergeCell ref="C2:G2"/>
    <mergeCell ref="C3:G3"/>
    <mergeCell ref="C4:G4"/>
    <mergeCell ref="C5:G5"/>
    <mergeCell ref="B7:G7"/>
    <mergeCell ref="B38:B39"/>
    <mergeCell ref="C38:C39"/>
    <mergeCell ref="E38:E39"/>
    <mergeCell ref="F38:F39"/>
    <mergeCell ref="G38:G39"/>
    <mergeCell ref="D38:D39"/>
    <mergeCell ref="B8:G8"/>
    <mergeCell ref="B9:G9"/>
  </mergeCells>
  <phoneticPr fontId="5" type="noConversion"/>
  <pageMargins left="0.74803149606299213" right="0.74803149606299213" top="0.98425196850393704" bottom="0.98425196850393704" header="0.51181102362204722" footer="0.51181102362204722"/>
  <pageSetup paperSize="9" scale="55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84"/>
  <sheetViews>
    <sheetView workbookViewId="0">
      <selection activeCell="C81" sqref="C81"/>
    </sheetView>
  </sheetViews>
  <sheetFormatPr defaultRowHeight="12.75" x14ac:dyDescent="0.2"/>
  <cols>
    <col min="1" max="1" width="0.85546875" customWidth="1"/>
    <col min="2" max="2" width="24" customWidth="1"/>
    <col min="3" max="3" width="57" bestFit="1" customWidth="1"/>
    <col min="4" max="4" width="18.140625" customWidth="1"/>
    <col min="5" max="5" width="17.140625" customWidth="1"/>
  </cols>
  <sheetData>
    <row r="1" spans="2:6" x14ac:dyDescent="0.2">
      <c r="C1" s="55" t="s">
        <v>101</v>
      </c>
      <c r="D1" s="55"/>
      <c r="E1" s="55"/>
      <c r="F1" s="55"/>
    </row>
    <row r="2" spans="2:6" x14ac:dyDescent="0.2">
      <c r="C2" s="55" t="s">
        <v>117</v>
      </c>
      <c r="D2" s="55"/>
      <c r="E2" s="55"/>
      <c r="F2" s="55"/>
    </row>
    <row r="3" spans="2:6" x14ac:dyDescent="0.2">
      <c r="C3" s="55" t="s">
        <v>102</v>
      </c>
      <c r="D3" s="55"/>
      <c r="E3" s="55"/>
      <c r="F3" s="55"/>
    </row>
    <row r="4" spans="2:6" x14ac:dyDescent="0.2">
      <c r="C4" s="55" t="s">
        <v>103</v>
      </c>
      <c r="D4" s="55"/>
      <c r="E4" s="55"/>
      <c r="F4" s="55"/>
    </row>
    <row r="5" spans="2:6" x14ac:dyDescent="0.2">
      <c r="C5" s="55" t="s">
        <v>104</v>
      </c>
      <c r="D5" s="55"/>
      <c r="E5" s="55"/>
      <c r="F5" s="55"/>
    </row>
    <row r="6" spans="2:6" x14ac:dyDescent="0.2">
      <c r="C6" s="49"/>
      <c r="D6" s="49"/>
    </row>
    <row r="7" spans="2:6" ht="34.5" customHeight="1" x14ac:dyDescent="0.25">
      <c r="B7" s="48" t="s">
        <v>193</v>
      </c>
      <c r="C7" s="48"/>
      <c r="D7" s="48"/>
      <c r="E7" s="48"/>
      <c r="F7" s="48"/>
    </row>
    <row r="8" spans="2:6" ht="15.75" x14ac:dyDescent="0.25">
      <c r="B8" s="4"/>
      <c r="C8" s="11"/>
      <c r="D8" s="12" t="s">
        <v>56</v>
      </c>
    </row>
    <row r="9" spans="2:6" ht="38.25" x14ac:dyDescent="0.2">
      <c r="B9" s="6" t="s">
        <v>0</v>
      </c>
      <c r="C9" s="6" t="s">
        <v>1</v>
      </c>
      <c r="D9" s="20" t="s">
        <v>194</v>
      </c>
      <c r="E9" s="19" t="s">
        <v>195</v>
      </c>
      <c r="F9" s="19" t="s">
        <v>110</v>
      </c>
    </row>
    <row r="10" spans="2:6" ht="18.75" x14ac:dyDescent="0.3">
      <c r="B10" s="13" t="s">
        <v>2</v>
      </c>
      <c r="C10" s="14"/>
      <c r="D10" s="21">
        <f>D11+D52</f>
        <v>267427</v>
      </c>
      <c r="E10" s="21">
        <f>E11+E52</f>
        <v>95585.000000000015</v>
      </c>
      <c r="F10" s="26">
        <f>E10/D10*100</f>
        <v>35.742464298668423</v>
      </c>
    </row>
    <row r="11" spans="2:6" ht="18.75" x14ac:dyDescent="0.3">
      <c r="B11" s="13" t="s">
        <v>3</v>
      </c>
      <c r="C11" s="15" t="s">
        <v>4</v>
      </c>
      <c r="D11" s="21">
        <f>D12+D15+D22+D24+D26+D30+D35+D37+D40</f>
        <v>33659.399999999994</v>
      </c>
      <c r="E11" s="21">
        <f>E12+E15+E22+E24+E26+E30+E35+E37+E40+E51+E29</f>
        <v>6967.3</v>
      </c>
      <c r="F11" s="26">
        <f t="shared" ref="F11:F69" si="0">E11/D11*100</f>
        <v>20.699418290284441</v>
      </c>
    </row>
    <row r="12" spans="2:6" ht="15.75" x14ac:dyDescent="0.25">
      <c r="B12" s="13" t="s">
        <v>5</v>
      </c>
      <c r="C12" s="16" t="s">
        <v>6</v>
      </c>
      <c r="D12" s="23">
        <f>D13+D14</f>
        <v>15628</v>
      </c>
      <c r="E12" s="23">
        <f>E13+E14</f>
        <v>1947.2</v>
      </c>
      <c r="F12" s="26">
        <f t="shared" si="0"/>
        <v>12.459687739953928</v>
      </c>
    </row>
    <row r="13" spans="2:6" ht="15.75" hidden="1" x14ac:dyDescent="0.25">
      <c r="B13" s="6" t="s">
        <v>7</v>
      </c>
      <c r="C13" s="7" t="s">
        <v>8</v>
      </c>
      <c r="D13" s="24"/>
      <c r="E13" s="22"/>
      <c r="F13" s="26" t="e">
        <f t="shared" si="0"/>
        <v>#DIV/0!</v>
      </c>
    </row>
    <row r="14" spans="2:6" ht="15.75" x14ac:dyDescent="0.25">
      <c r="B14" s="6" t="s">
        <v>9</v>
      </c>
      <c r="C14" s="7" t="s">
        <v>10</v>
      </c>
      <c r="D14" s="24" t="s">
        <v>118</v>
      </c>
      <c r="E14" s="22" t="s">
        <v>119</v>
      </c>
      <c r="F14" s="26">
        <f t="shared" si="0"/>
        <v>12.459687739953928</v>
      </c>
    </row>
    <row r="15" spans="2:6" ht="15.75" x14ac:dyDescent="0.25">
      <c r="B15" s="13" t="s">
        <v>11</v>
      </c>
      <c r="C15" s="16" t="s">
        <v>12</v>
      </c>
      <c r="D15" s="23" t="s">
        <v>151</v>
      </c>
      <c r="E15" s="23" t="s">
        <v>158</v>
      </c>
      <c r="F15" s="26">
        <f t="shared" si="0"/>
        <v>32.339413164155431</v>
      </c>
    </row>
    <row r="16" spans="2:6" ht="15.75" x14ac:dyDescent="0.25">
      <c r="B16" s="6" t="s">
        <v>13</v>
      </c>
      <c r="C16" s="7" t="s">
        <v>91</v>
      </c>
      <c r="D16" s="24">
        <f>D17+D18</f>
        <v>1883</v>
      </c>
      <c r="E16" s="22" t="s">
        <v>162</v>
      </c>
      <c r="F16" s="26">
        <f t="shared" si="0"/>
        <v>55.04514073287308</v>
      </c>
    </row>
    <row r="17" spans="2:6" ht="31.5" x14ac:dyDescent="0.25">
      <c r="B17" s="6" t="s">
        <v>57</v>
      </c>
      <c r="C17" s="7" t="s">
        <v>89</v>
      </c>
      <c r="D17" s="24" t="s">
        <v>120</v>
      </c>
      <c r="E17" s="22" t="s">
        <v>159</v>
      </c>
      <c r="F17" s="26">
        <f t="shared" si="0"/>
        <v>50.498988536749835</v>
      </c>
    </row>
    <row r="18" spans="2:6" ht="47.25" x14ac:dyDescent="0.25">
      <c r="B18" s="6" t="s">
        <v>58</v>
      </c>
      <c r="C18" s="7" t="s">
        <v>90</v>
      </c>
      <c r="D18" s="28" t="s">
        <v>121</v>
      </c>
      <c r="E18" s="22" t="s">
        <v>161</v>
      </c>
      <c r="F18" s="26">
        <f t="shared" si="0"/>
        <v>55.525000000000006</v>
      </c>
    </row>
    <row r="19" spans="2:6" ht="31.5" x14ac:dyDescent="0.25">
      <c r="B19" s="6" t="s">
        <v>122</v>
      </c>
      <c r="C19" s="7" t="s">
        <v>123</v>
      </c>
      <c r="D19" s="24"/>
      <c r="E19" s="24" t="s">
        <v>160</v>
      </c>
      <c r="F19" s="26" t="e">
        <f t="shared" si="0"/>
        <v>#DIV/0!</v>
      </c>
    </row>
    <row r="20" spans="2:6" ht="31.5" x14ac:dyDescent="0.25">
      <c r="B20" s="6" t="s">
        <v>14</v>
      </c>
      <c r="C20" s="7" t="s">
        <v>15</v>
      </c>
      <c r="D20" s="24" t="s">
        <v>124</v>
      </c>
      <c r="E20" s="22" t="s">
        <v>125</v>
      </c>
      <c r="F20" s="26">
        <f t="shared" si="0"/>
        <v>20.137299771167047</v>
      </c>
    </row>
    <row r="21" spans="2:6" ht="15.75" x14ac:dyDescent="0.25">
      <c r="B21" s="6" t="s">
        <v>16</v>
      </c>
      <c r="C21" s="7" t="s">
        <v>17</v>
      </c>
      <c r="D21" s="24" t="s">
        <v>126</v>
      </c>
      <c r="E21" s="22" t="s">
        <v>127</v>
      </c>
      <c r="F21" s="26">
        <f t="shared" si="0"/>
        <v>17.875675675675677</v>
      </c>
    </row>
    <row r="22" spans="2:6" ht="15.75" x14ac:dyDescent="0.25">
      <c r="B22" s="13" t="s">
        <v>18</v>
      </c>
      <c r="C22" s="16" t="s">
        <v>19</v>
      </c>
      <c r="D22" s="23" t="str">
        <f>D23</f>
        <v>6600</v>
      </c>
      <c r="E22" s="23" t="str">
        <f>E23</f>
        <v>1109</v>
      </c>
      <c r="F22" s="26">
        <f t="shared" si="0"/>
        <v>16.803030303030305</v>
      </c>
    </row>
    <row r="23" spans="2:6" ht="15.75" x14ac:dyDescent="0.25">
      <c r="B23" s="6" t="s">
        <v>20</v>
      </c>
      <c r="C23" s="7" t="s">
        <v>21</v>
      </c>
      <c r="D23" s="24" t="s">
        <v>128</v>
      </c>
      <c r="E23" s="22" t="s">
        <v>129</v>
      </c>
      <c r="F23" s="26">
        <f>E23/D23*100</f>
        <v>16.803030303030305</v>
      </c>
    </row>
    <row r="24" spans="2:6" ht="31.5" x14ac:dyDescent="0.25">
      <c r="B24" s="13" t="s">
        <v>22</v>
      </c>
      <c r="C24" s="16" t="s">
        <v>23</v>
      </c>
      <c r="D24" s="23" t="str">
        <f>D25</f>
        <v>79,2</v>
      </c>
      <c r="E24" s="23" t="str">
        <f>E25</f>
        <v>6</v>
      </c>
      <c r="F24" s="26">
        <f t="shared" si="0"/>
        <v>7.5757575757575761</v>
      </c>
    </row>
    <row r="25" spans="2:6" ht="31.5" x14ac:dyDescent="0.25">
      <c r="B25" s="6" t="s">
        <v>24</v>
      </c>
      <c r="C25" s="7" t="s">
        <v>25</v>
      </c>
      <c r="D25" s="24" t="s">
        <v>130</v>
      </c>
      <c r="E25" s="22" t="s">
        <v>131</v>
      </c>
      <c r="F25" s="26">
        <f t="shared" si="0"/>
        <v>7.5757575757575761</v>
      </c>
    </row>
    <row r="26" spans="2:6" ht="15.75" x14ac:dyDescent="0.25">
      <c r="B26" s="13" t="s">
        <v>26</v>
      </c>
      <c r="C26" s="16" t="s">
        <v>27</v>
      </c>
      <c r="D26" s="23">
        <f>D27+D28</f>
        <v>772</v>
      </c>
      <c r="E26" s="23">
        <f>E27+E28</f>
        <v>90.5</v>
      </c>
      <c r="F26" s="26">
        <f t="shared" si="0"/>
        <v>11.722797927461141</v>
      </c>
    </row>
    <row r="27" spans="2:6" ht="31.5" x14ac:dyDescent="0.25">
      <c r="B27" s="6" t="s">
        <v>28</v>
      </c>
      <c r="C27" s="7" t="s">
        <v>29</v>
      </c>
      <c r="D27" s="24" t="s">
        <v>132</v>
      </c>
      <c r="E27" s="22" t="s">
        <v>133</v>
      </c>
      <c r="F27" s="26">
        <f t="shared" si="0"/>
        <v>11.722797927461141</v>
      </c>
    </row>
    <row r="28" spans="2:6" ht="47.25" x14ac:dyDescent="0.25">
      <c r="B28" s="6" t="s">
        <v>30</v>
      </c>
      <c r="C28" s="7" t="s">
        <v>59</v>
      </c>
      <c r="D28" s="24"/>
      <c r="E28" s="22"/>
      <c r="F28" s="26" t="e">
        <f>E28/D28*100</f>
        <v>#DIV/0!</v>
      </c>
    </row>
    <row r="29" spans="2:6" ht="31.5" x14ac:dyDescent="0.25">
      <c r="B29" s="13" t="s">
        <v>115</v>
      </c>
      <c r="C29" s="16" t="s">
        <v>116</v>
      </c>
      <c r="D29" s="23"/>
      <c r="E29" s="25"/>
      <c r="F29" s="27"/>
    </row>
    <row r="30" spans="2:6" ht="31.5" x14ac:dyDescent="0.25">
      <c r="B30" s="13" t="s">
        <v>31</v>
      </c>
      <c r="C30" s="16" t="s">
        <v>32</v>
      </c>
      <c r="D30" s="23">
        <f>D31</f>
        <v>4890.5</v>
      </c>
      <c r="E30" s="23">
        <f>E31</f>
        <v>1256.5</v>
      </c>
      <c r="F30" s="26">
        <f t="shared" si="0"/>
        <v>25.692669461200285</v>
      </c>
    </row>
    <row r="31" spans="2:6" ht="110.25" x14ac:dyDescent="0.25">
      <c r="B31" s="13" t="s">
        <v>33</v>
      </c>
      <c r="C31" s="17" t="s">
        <v>61</v>
      </c>
      <c r="D31" s="23">
        <f>D32+D33</f>
        <v>4890.5</v>
      </c>
      <c r="E31" s="23">
        <f>E32+E33</f>
        <v>1256.5</v>
      </c>
      <c r="F31" s="26">
        <f t="shared" si="0"/>
        <v>25.692669461200285</v>
      </c>
    </row>
    <row r="32" spans="2:6" ht="94.5" x14ac:dyDescent="0.25">
      <c r="B32" s="6" t="s">
        <v>34</v>
      </c>
      <c r="C32" s="18" t="s">
        <v>60</v>
      </c>
      <c r="D32" s="24" t="s">
        <v>134</v>
      </c>
      <c r="E32" s="24" t="s">
        <v>135</v>
      </c>
      <c r="F32" s="26">
        <f t="shared" si="0"/>
        <v>25.739810161920719</v>
      </c>
    </row>
    <row r="33" spans="2:6" x14ac:dyDescent="0.2">
      <c r="B33" s="53" t="s">
        <v>35</v>
      </c>
      <c r="C33" s="54" t="s">
        <v>36</v>
      </c>
      <c r="D33" s="50" t="s">
        <v>136</v>
      </c>
      <c r="E33" s="50" t="s">
        <v>137</v>
      </c>
      <c r="F33" s="51">
        <f t="shared" si="0"/>
        <v>21.532846715328468</v>
      </c>
    </row>
    <row r="34" spans="2:6" ht="50.25" customHeight="1" x14ac:dyDescent="0.2">
      <c r="B34" s="53"/>
      <c r="C34" s="54"/>
      <c r="D34" s="50"/>
      <c r="E34" s="50"/>
      <c r="F34" s="52"/>
    </row>
    <row r="35" spans="2:6" ht="15.75" x14ac:dyDescent="0.25">
      <c r="B35" s="13" t="s">
        <v>37</v>
      </c>
      <c r="C35" s="16" t="s">
        <v>38</v>
      </c>
      <c r="D35" s="23" t="str">
        <f>D36</f>
        <v>75</v>
      </c>
      <c r="E35" s="23" t="str">
        <f>E36</f>
        <v>6,8</v>
      </c>
      <c r="F35" s="26">
        <f t="shared" si="0"/>
        <v>9.0666666666666664</v>
      </c>
    </row>
    <row r="36" spans="2:6" ht="15.75" x14ac:dyDescent="0.25">
      <c r="B36" s="6" t="s">
        <v>39</v>
      </c>
      <c r="C36" s="7" t="s">
        <v>40</v>
      </c>
      <c r="D36" s="24" t="s">
        <v>138</v>
      </c>
      <c r="E36" s="24" t="s">
        <v>139</v>
      </c>
      <c r="F36" s="26">
        <f t="shared" si="0"/>
        <v>9.0666666666666664</v>
      </c>
    </row>
    <row r="37" spans="2:6" ht="31.5" x14ac:dyDescent="0.25">
      <c r="B37" s="13" t="s">
        <v>62</v>
      </c>
      <c r="C37" s="16" t="s">
        <v>63</v>
      </c>
      <c r="D37" s="23" t="str">
        <f>D38</f>
        <v>330,7</v>
      </c>
      <c r="E37" s="23" t="str">
        <f>E38</f>
        <v>60,8</v>
      </c>
      <c r="F37" s="26">
        <f t="shared" si="0"/>
        <v>18.385243423042034</v>
      </c>
    </row>
    <row r="38" spans="2:6" ht="87" customHeight="1" x14ac:dyDescent="0.25">
      <c r="B38" s="6" t="s">
        <v>64</v>
      </c>
      <c r="C38" s="7" t="s">
        <v>66</v>
      </c>
      <c r="D38" s="23" t="str">
        <f>D39</f>
        <v>330,7</v>
      </c>
      <c r="E38" s="23" t="str">
        <f>E39</f>
        <v>60,8</v>
      </c>
      <c r="F38" s="26">
        <f t="shared" si="0"/>
        <v>18.385243423042034</v>
      </c>
    </row>
    <row r="39" spans="2:6" ht="112.5" customHeight="1" x14ac:dyDescent="0.25">
      <c r="B39" s="6" t="s">
        <v>64</v>
      </c>
      <c r="C39" s="18" t="s">
        <v>65</v>
      </c>
      <c r="D39" s="23" t="s">
        <v>127</v>
      </c>
      <c r="E39" s="23" t="s">
        <v>140</v>
      </c>
      <c r="F39" s="26">
        <f t="shared" si="0"/>
        <v>18.385243423042034</v>
      </c>
    </row>
    <row r="40" spans="2:6" ht="15.75" x14ac:dyDescent="0.25">
      <c r="B40" s="13" t="s">
        <v>41</v>
      </c>
      <c r="C40" s="16" t="s">
        <v>67</v>
      </c>
      <c r="D40" s="23" t="s">
        <v>152</v>
      </c>
      <c r="E40" s="23" t="s">
        <v>153</v>
      </c>
      <c r="F40" s="26">
        <f t="shared" si="0"/>
        <v>38.791666666666664</v>
      </c>
    </row>
    <row r="41" spans="2:6" ht="31.5" x14ac:dyDescent="0.25">
      <c r="B41" s="6" t="s">
        <v>77</v>
      </c>
      <c r="C41" s="7" t="s">
        <v>68</v>
      </c>
      <c r="D41" s="24" t="s">
        <v>154</v>
      </c>
      <c r="E41" s="24" t="s">
        <v>155</v>
      </c>
      <c r="F41" s="26">
        <f t="shared" si="0"/>
        <v>44</v>
      </c>
    </row>
    <row r="42" spans="2:6" ht="78.75" x14ac:dyDescent="0.25">
      <c r="B42" s="6" t="s">
        <v>78</v>
      </c>
      <c r="C42" s="7" t="s">
        <v>69</v>
      </c>
      <c r="D42" s="24" t="s">
        <v>142</v>
      </c>
      <c r="E42" s="24" t="s">
        <v>141</v>
      </c>
      <c r="F42" s="26">
        <f t="shared" si="0"/>
        <v>18</v>
      </c>
    </row>
    <row r="43" spans="2:6" ht="72" customHeight="1" x14ac:dyDescent="0.25">
      <c r="B43" s="6" t="s">
        <v>79</v>
      </c>
      <c r="C43" s="7" t="s">
        <v>70</v>
      </c>
      <c r="D43" s="24" t="s">
        <v>143</v>
      </c>
      <c r="E43" s="24" t="s">
        <v>144</v>
      </c>
      <c r="F43" s="26">
        <f t="shared" si="0"/>
        <v>48.333333333333336</v>
      </c>
    </row>
    <row r="44" spans="2:6" ht="78.75" x14ac:dyDescent="0.25">
      <c r="B44" s="6" t="s">
        <v>80</v>
      </c>
      <c r="C44" s="7" t="s">
        <v>71</v>
      </c>
      <c r="D44" s="24" t="s">
        <v>142</v>
      </c>
      <c r="E44" s="24"/>
      <c r="F44" s="26">
        <f t="shared" si="0"/>
        <v>0</v>
      </c>
    </row>
    <row r="45" spans="2:6" ht="110.25" x14ac:dyDescent="0.25">
      <c r="B45" s="6" t="s">
        <v>81</v>
      </c>
      <c r="C45" s="18" t="s">
        <v>72</v>
      </c>
      <c r="D45" s="24"/>
      <c r="E45" s="24" t="s">
        <v>146</v>
      </c>
      <c r="F45" s="26" t="e">
        <f t="shared" si="0"/>
        <v>#DIV/0!</v>
      </c>
    </row>
    <row r="46" spans="2:6" ht="47.25" x14ac:dyDescent="0.25">
      <c r="B46" s="6" t="s">
        <v>82</v>
      </c>
      <c r="C46" s="7" t="s">
        <v>73</v>
      </c>
      <c r="D46" s="24" t="s">
        <v>147</v>
      </c>
      <c r="E46" s="24"/>
      <c r="F46" s="26">
        <f t="shared" si="0"/>
        <v>0</v>
      </c>
    </row>
    <row r="47" spans="2:6" ht="31.5" x14ac:dyDescent="0.25">
      <c r="B47" s="6" t="s">
        <v>83</v>
      </c>
      <c r="C47" s="7" t="s">
        <v>74</v>
      </c>
      <c r="D47" s="24" t="s">
        <v>145</v>
      </c>
      <c r="E47" s="24" t="s">
        <v>146</v>
      </c>
      <c r="F47" s="26">
        <f t="shared" si="0"/>
        <v>23.5</v>
      </c>
    </row>
    <row r="48" spans="2:6" ht="31.5" x14ac:dyDescent="0.25">
      <c r="B48" s="6" t="s">
        <v>84</v>
      </c>
      <c r="C48" s="7" t="s">
        <v>75</v>
      </c>
      <c r="D48" s="24"/>
      <c r="E48" s="24"/>
      <c r="F48" s="26" t="e">
        <f t="shared" si="0"/>
        <v>#DIV/0!</v>
      </c>
    </row>
    <row r="49" spans="2:6" ht="63" x14ac:dyDescent="0.25">
      <c r="B49" s="6" t="s">
        <v>113</v>
      </c>
      <c r="C49" s="7" t="s">
        <v>114</v>
      </c>
      <c r="D49" s="24" t="s">
        <v>148</v>
      </c>
      <c r="E49" s="24" t="s">
        <v>148</v>
      </c>
      <c r="F49" s="26"/>
    </row>
    <row r="50" spans="2:6" ht="31.5" x14ac:dyDescent="0.25">
      <c r="B50" s="6" t="s">
        <v>85</v>
      </c>
      <c r="C50" s="7" t="s">
        <v>76</v>
      </c>
      <c r="D50" s="24" t="s">
        <v>149</v>
      </c>
      <c r="E50" s="24" t="s">
        <v>150</v>
      </c>
      <c r="F50" s="26">
        <f t="shared" si="0"/>
        <v>19.166666666666668</v>
      </c>
    </row>
    <row r="51" spans="2:6" ht="15.75" x14ac:dyDescent="0.25">
      <c r="B51" s="6" t="s">
        <v>156</v>
      </c>
      <c r="C51" s="7" t="s">
        <v>157</v>
      </c>
      <c r="D51" s="24"/>
      <c r="E51" s="24" t="s">
        <v>163</v>
      </c>
      <c r="F51" s="26"/>
    </row>
    <row r="52" spans="2:6" ht="15.75" x14ac:dyDescent="0.25">
      <c r="B52" s="13" t="s">
        <v>42</v>
      </c>
      <c r="C52" s="16" t="s">
        <v>43</v>
      </c>
      <c r="D52" s="30">
        <f>D53+D69</f>
        <v>233767.59999999998</v>
      </c>
      <c r="E52" s="30">
        <f>E53+E69</f>
        <v>88617.700000000012</v>
      </c>
      <c r="F52" s="26">
        <f t="shared" si="0"/>
        <v>37.908461223882192</v>
      </c>
    </row>
    <row r="53" spans="2:6" ht="31.5" x14ac:dyDescent="0.25">
      <c r="B53" s="13" t="s">
        <v>44</v>
      </c>
      <c r="C53" s="16" t="s">
        <v>45</v>
      </c>
      <c r="D53" s="30">
        <f>D54+D55+D56+D65+D57</f>
        <v>233767.59999999998</v>
      </c>
      <c r="E53" s="30">
        <f>E54+E55+E56+E65+E57</f>
        <v>91044.1</v>
      </c>
      <c r="F53" s="30">
        <f>F54+F55+F65</f>
        <v>168.72004782820562</v>
      </c>
    </row>
    <row r="54" spans="2:6" ht="31.5" x14ac:dyDescent="0.25">
      <c r="B54" s="6" t="s">
        <v>46</v>
      </c>
      <c r="C54" s="7" t="s">
        <v>47</v>
      </c>
      <c r="D54" s="24" t="s">
        <v>164</v>
      </c>
      <c r="E54" s="24" t="s">
        <v>165</v>
      </c>
      <c r="F54" s="26">
        <f t="shared" si="0"/>
        <v>33.333751263193008</v>
      </c>
    </row>
    <row r="55" spans="2:6" ht="47.25" x14ac:dyDescent="0.25">
      <c r="B55" s="6" t="s">
        <v>48</v>
      </c>
      <c r="C55" s="7" t="s">
        <v>49</v>
      </c>
      <c r="D55" s="24" t="s">
        <v>167</v>
      </c>
      <c r="E55" s="24" t="s">
        <v>166</v>
      </c>
      <c r="F55" s="26">
        <f t="shared" si="0"/>
        <v>39.582499999999996</v>
      </c>
    </row>
    <row r="56" spans="2:6" ht="31.5" customHeight="1" x14ac:dyDescent="0.25">
      <c r="B56" s="6" t="s">
        <v>190</v>
      </c>
      <c r="C56" s="29" t="s">
        <v>189</v>
      </c>
      <c r="D56" s="24" t="s">
        <v>192</v>
      </c>
      <c r="E56" s="24" t="s">
        <v>191</v>
      </c>
      <c r="F56" s="26"/>
    </row>
    <row r="57" spans="2:6" ht="31.5" x14ac:dyDescent="0.25">
      <c r="B57" s="13" t="s">
        <v>50</v>
      </c>
      <c r="C57" s="16" t="s">
        <v>51</v>
      </c>
      <c r="D57" s="30">
        <f>D58+D59+D60+D61+D62+D63+D64</f>
        <v>138887.69999999998</v>
      </c>
      <c r="E57" s="30">
        <f>E58+E59+E60+E61+E62+E63+E64</f>
        <v>40364.300000000003</v>
      </c>
      <c r="F57" s="26">
        <f t="shared" si="0"/>
        <v>29.06254477538328</v>
      </c>
    </row>
    <row r="58" spans="2:6" ht="63" x14ac:dyDescent="0.25">
      <c r="B58" s="6" t="s">
        <v>52</v>
      </c>
      <c r="C58" s="7" t="s">
        <v>53</v>
      </c>
      <c r="D58" s="24" t="s">
        <v>168</v>
      </c>
      <c r="E58" s="24" t="s">
        <v>168</v>
      </c>
      <c r="F58" s="26">
        <f t="shared" si="0"/>
        <v>100</v>
      </c>
    </row>
    <row r="59" spans="2:6" ht="47.25" x14ac:dyDescent="0.25">
      <c r="B59" s="6" t="s">
        <v>105</v>
      </c>
      <c r="C59" s="7" t="s">
        <v>106</v>
      </c>
      <c r="D59" s="24" t="s">
        <v>169</v>
      </c>
      <c r="E59" s="24" t="s">
        <v>170</v>
      </c>
      <c r="F59" s="26">
        <f t="shared" si="0"/>
        <v>23.395307658255867</v>
      </c>
    </row>
    <row r="60" spans="2:6" ht="47.25" x14ac:dyDescent="0.25">
      <c r="B60" s="6" t="s">
        <v>88</v>
      </c>
      <c r="C60" s="7" t="s">
        <v>92</v>
      </c>
      <c r="D60" s="24" t="s">
        <v>171</v>
      </c>
      <c r="E60" s="24" t="s">
        <v>172</v>
      </c>
      <c r="F60" s="26">
        <f t="shared" si="0"/>
        <v>26.378453571773186</v>
      </c>
    </row>
    <row r="61" spans="2:6" ht="78.75" x14ac:dyDescent="0.25">
      <c r="B61" s="6" t="s">
        <v>86</v>
      </c>
      <c r="C61" s="7" t="s">
        <v>87</v>
      </c>
      <c r="D61" s="24" t="s">
        <v>173</v>
      </c>
      <c r="E61" s="24" t="s">
        <v>173</v>
      </c>
      <c r="F61" s="26">
        <f t="shared" si="0"/>
        <v>100</v>
      </c>
    </row>
    <row r="62" spans="2:6" ht="63" x14ac:dyDescent="0.25">
      <c r="B62" s="6" t="s">
        <v>93</v>
      </c>
      <c r="C62" s="29" t="s">
        <v>174</v>
      </c>
      <c r="D62" s="24" t="s">
        <v>175</v>
      </c>
      <c r="E62" s="24" t="s">
        <v>176</v>
      </c>
      <c r="F62" s="26">
        <f t="shared" si="0"/>
        <v>61.787762290328821</v>
      </c>
    </row>
    <row r="63" spans="2:6" ht="94.5" x14ac:dyDescent="0.25">
      <c r="B63" s="8" t="s">
        <v>94</v>
      </c>
      <c r="C63" s="9" t="s">
        <v>95</v>
      </c>
      <c r="D63" s="22" t="s">
        <v>177</v>
      </c>
      <c r="E63" s="22" t="s">
        <v>178</v>
      </c>
      <c r="F63" s="26">
        <f t="shared" si="0"/>
        <v>27.687160184023423</v>
      </c>
    </row>
    <row r="64" spans="2:6" ht="63" x14ac:dyDescent="0.25">
      <c r="B64" s="8" t="s">
        <v>107</v>
      </c>
      <c r="C64" s="9" t="s">
        <v>108</v>
      </c>
      <c r="D64" s="22" t="s">
        <v>179</v>
      </c>
      <c r="E64" s="22" t="s">
        <v>180</v>
      </c>
      <c r="F64" s="26">
        <f t="shared" si="0"/>
        <v>9.9752410737555373</v>
      </c>
    </row>
    <row r="65" spans="2:6" ht="15.75" x14ac:dyDescent="0.25">
      <c r="B65" s="8" t="s">
        <v>109</v>
      </c>
      <c r="C65" s="9" t="s">
        <v>98</v>
      </c>
      <c r="D65" s="22" t="s">
        <v>181</v>
      </c>
      <c r="E65" s="22" t="s">
        <v>182</v>
      </c>
      <c r="F65" s="26">
        <f t="shared" si="0"/>
        <v>95.803796565012618</v>
      </c>
    </row>
    <row r="66" spans="2:6" ht="47.25" x14ac:dyDescent="0.25">
      <c r="B66" s="10" t="s">
        <v>96</v>
      </c>
      <c r="C66" s="9" t="s">
        <v>99</v>
      </c>
      <c r="D66" s="22" t="s">
        <v>184</v>
      </c>
      <c r="E66" s="22" t="s">
        <v>185</v>
      </c>
      <c r="F66" s="26">
        <f t="shared" si="0"/>
        <v>0</v>
      </c>
    </row>
    <row r="67" spans="2:6" ht="94.5" x14ac:dyDescent="0.25">
      <c r="B67" s="10" t="s">
        <v>187</v>
      </c>
      <c r="C67" s="29" t="s">
        <v>183</v>
      </c>
      <c r="D67" s="22" t="s">
        <v>186</v>
      </c>
      <c r="E67" s="22" t="s">
        <v>185</v>
      </c>
      <c r="F67" s="26">
        <f t="shared" si="0"/>
        <v>0</v>
      </c>
    </row>
    <row r="68" spans="2:6" ht="31.5" x14ac:dyDescent="0.25">
      <c r="B68" s="8" t="s">
        <v>97</v>
      </c>
      <c r="C68" s="9" t="s">
        <v>100</v>
      </c>
      <c r="D68" s="22" t="s">
        <v>182</v>
      </c>
      <c r="E68" s="22" t="s">
        <v>182</v>
      </c>
      <c r="F68" s="26">
        <f t="shared" si="0"/>
        <v>100</v>
      </c>
    </row>
    <row r="69" spans="2:6" ht="63" x14ac:dyDescent="0.25">
      <c r="B69" s="8" t="s">
        <v>111</v>
      </c>
      <c r="C69" s="9" t="s">
        <v>112</v>
      </c>
      <c r="D69" s="22"/>
      <c r="E69" s="22" t="s">
        <v>188</v>
      </c>
      <c r="F69" s="26" t="e">
        <f t="shared" si="0"/>
        <v>#DIV/0!</v>
      </c>
    </row>
    <row r="70" spans="2:6" ht="15.75" x14ac:dyDescent="0.25">
      <c r="B70" s="2"/>
      <c r="D70" s="5"/>
    </row>
    <row r="71" spans="2:6" ht="15.75" x14ac:dyDescent="0.25">
      <c r="B71" s="3" t="s">
        <v>54</v>
      </c>
    </row>
    <row r="72" spans="2:6" ht="15.75" x14ac:dyDescent="0.25">
      <c r="B72" s="2"/>
    </row>
    <row r="73" spans="2:6" ht="15.75" x14ac:dyDescent="0.25">
      <c r="B73" s="2"/>
    </row>
    <row r="74" spans="2:6" ht="15.75" x14ac:dyDescent="0.25">
      <c r="B74" s="2"/>
    </row>
    <row r="75" spans="2:6" ht="15.75" x14ac:dyDescent="0.25">
      <c r="B75" s="2"/>
    </row>
    <row r="76" spans="2:6" ht="15.75" x14ac:dyDescent="0.25">
      <c r="B76" s="2"/>
    </row>
    <row r="77" spans="2:6" ht="15.75" x14ac:dyDescent="0.25">
      <c r="B77" s="2"/>
    </row>
    <row r="78" spans="2:6" ht="15.75" x14ac:dyDescent="0.25">
      <c r="B78" s="1"/>
    </row>
    <row r="79" spans="2:6" ht="15.75" x14ac:dyDescent="0.25">
      <c r="B79" s="1"/>
    </row>
    <row r="80" spans="2:6" ht="15.75" x14ac:dyDescent="0.25">
      <c r="B80" s="1"/>
    </row>
    <row r="81" spans="2:2" ht="15.75" x14ac:dyDescent="0.25">
      <c r="B81" s="1"/>
    </row>
    <row r="82" spans="2:2" ht="15.75" x14ac:dyDescent="0.25">
      <c r="B82" s="1"/>
    </row>
    <row r="83" spans="2:2" ht="15.75" x14ac:dyDescent="0.25">
      <c r="B83" s="1" t="s">
        <v>55</v>
      </c>
    </row>
    <row r="84" spans="2:2" ht="15.75" x14ac:dyDescent="0.25">
      <c r="B84" s="2"/>
    </row>
  </sheetData>
  <mergeCells count="12">
    <mergeCell ref="C1:F1"/>
    <mergeCell ref="C2:F2"/>
    <mergeCell ref="C3:F3"/>
    <mergeCell ref="C4:F4"/>
    <mergeCell ref="C5:F5"/>
    <mergeCell ref="B7:F7"/>
    <mergeCell ref="C6:D6"/>
    <mergeCell ref="E33:E34"/>
    <mergeCell ref="F33:F34"/>
    <mergeCell ref="D33:D34"/>
    <mergeCell ref="B33:B34"/>
    <mergeCell ref="C33:C34"/>
  </mergeCells>
  <phoneticPr fontId="0" type="noConversion"/>
  <pageMargins left="0.75" right="0.75" top="1" bottom="1" header="0.5" footer="0.5"/>
  <pageSetup paperSize="9" scale="6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Лист2</vt:lpstr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карабет</cp:lastModifiedBy>
  <cp:lastPrinted>2023-07-10T14:33:30Z</cp:lastPrinted>
  <dcterms:created xsi:type="dcterms:W3CDTF">1996-10-08T23:32:33Z</dcterms:created>
  <dcterms:modified xsi:type="dcterms:W3CDTF">2023-07-10T14:47:34Z</dcterms:modified>
</cp:coreProperties>
</file>