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вар (2)" sheetId="1" r:id="rId1"/>
  </sheets>
  <definedNames>
    <definedName name="_xlnm.Print_Titles" localSheetId="0">'оснвар (2)'!$3:$5</definedName>
  </definedNames>
  <calcPr fullCalcOnLoad="1"/>
</workbook>
</file>

<file path=xl/sharedStrings.xml><?xml version="1.0" encoding="utf-8"?>
<sst xmlns="http://schemas.openxmlformats.org/spreadsheetml/2006/main" count="133" uniqueCount="75">
  <si>
    <t>Показатели</t>
  </si>
  <si>
    <t>Единица измерения</t>
  </si>
  <si>
    <t>оценка</t>
  </si>
  <si>
    <t>прогноз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</si>
  <si>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</si>
  <si>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</si>
  <si>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</si>
  <si>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</si>
  <si>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</si>
  <si>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</si>
  <si>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</si>
  <si>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</si>
  <si>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</si>
  <si>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</si>
  <si>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</si>
  <si>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</si>
  <si>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</si>
  <si>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</si>
  <si>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</si>
  <si>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</si>
  <si>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</si>
  <si>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</si>
  <si>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</si>
  <si>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</si>
  <si>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</si>
  <si>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</si>
  <si>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</si>
  <si>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</si>
  <si>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</si>
  <si>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</si>
  <si>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</si>
  <si>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</si>
  <si>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>Всего доходов</t>
  </si>
  <si>
    <t>Расходы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</si>
  <si>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</si>
  <si>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</si>
  <si>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</si>
  <si>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</si>
  <si>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</si>
  <si>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</si>
  <si>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</si>
  <si>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</si>
  <si>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</si>
  <si>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</si>
  <si>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</si>
  <si>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</si>
  <si>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</si>
  <si>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</si>
  <si>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</si>
  <si>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</si>
  <si>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</si>
  <si>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</si>
  <si>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в том числе: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</si>
  <si>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</si>
  <si>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</si>
  <si>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</si>
  <si>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</si>
  <si>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</si>
  <si>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</si>
  <si>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</si>
  <si>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</si>
  <si>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Расходы за счет средств, остающихся в распоряжении организаций</t>
  </si>
  <si>
    <t>2018 год</t>
  </si>
  <si>
    <t>вариант1</t>
  </si>
  <si>
    <t>вариант2</t>
  </si>
  <si>
    <t>2019 год</t>
  </si>
  <si>
    <t>2020 год</t>
  </si>
  <si>
    <t>2021 год</t>
  </si>
  <si>
    <t>2022 год</t>
  </si>
  <si>
    <t>2023 год</t>
  </si>
  <si>
    <t>К прогнозу на 2021-2023 годы Шогеновкий район            раздел ФИНАНСЫ</t>
  </si>
  <si>
    <t>Глава администрации</t>
  </si>
  <si>
    <t>МО "Шовгеновский район"</t>
  </si>
  <si>
    <t>Р. Р. Аутлев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</si>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</sst>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0"/>
      <name val="Arial Cyr"/>
      <family val="2"/>
    </font>
    <font>
      <b/>
      <sz val="7"/>
      <name val="Tahoma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ahoma"/>
      <family val="2"/>
    </font>
    <font>
      <sz val="10"/>
      <name val="Tahoma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Continuous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 applyProtection="1">
      <alignment horizontal="left" vertical="center" wrapText="1" indent="2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4" fillId="33" borderId="10" xfId="0" applyFont="1" applyFill="1" applyBorder="1" applyAlignment="1" applyProtection="1">
      <alignment horizontal="left" vertical="center" wrapText="1" indent="1"/>
      <protection/>
    </xf>
    <xf numFmtId="0" fontId="5" fillId="34" borderId="10" xfId="0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 applyProtection="1">
      <alignment horizontal="left" vertical="center" wrapText="1" indent="3"/>
      <protection/>
    </xf>
    <xf numFmtId="0" fontId="0" fillId="0" borderId="10" xfId="0" applyBorder="1" applyAlignment="1">
      <alignment/>
    </xf>
    <xf numFmtId="0" fontId="1" fillId="0" borderId="11" xfId="0" applyFont="1" applyBorder="1" applyAlignment="1" applyProtection="1">
      <alignment horizontal="centerContinuous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2" sqref="D72"/>
    </sheetView>
  </sheetViews>
  <sheetFormatPr defaultColWidth="9.00390625" defaultRowHeight="12.75"/>
  <cols>
    <col min="1" max="1" width="25.125" style="0" customWidth="1"/>
    <col min="2" max="2" width="20.75390625" style="0" customWidth="1"/>
    <col min="4" max="4" width="9.75390625" style="0" customWidth="1"/>
    <col min="6" max="7" width="10.125" style="0" customWidth="1"/>
    <col min="8" max="9" width="9.625" style="0" customWidth="1"/>
    <col min="10" max="11" width="9.25390625" style="0" customWidth="1"/>
  </cols>
  <sheetData>
    <row r="1" spans="2:11" ht="48.75" customHeight="1">
      <c r="B1" s="50" t="s">
        <v>70</v>
      </c>
      <c r="C1" s="50"/>
      <c r="D1" s="50"/>
      <c r="E1" s="50"/>
      <c r="F1" s="50"/>
      <c r="G1" s="50"/>
      <c r="H1" s="50"/>
      <c r="I1" s="50"/>
      <c r="J1" s="50"/>
      <c r="K1" s="50"/>
    </row>
    <row r="2" spans="1:2" ht="12.75">
      <c r="A2" s="26"/>
      <c r="B2" s="26"/>
    </row>
    <row r="3" spans="1:11" ht="12.75">
      <c r="A3" s="25"/>
      <c r="B3" s="25"/>
      <c r="C3" s="53"/>
      <c r="D3" s="54"/>
      <c r="E3" s="1" t="s">
        <v>2</v>
      </c>
      <c r="F3" s="11" t="s">
        <v>3</v>
      </c>
      <c r="G3" s="11"/>
      <c r="H3" s="1"/>
      <c r="I3" s="1"/>
      <c r="J3" s="1"/>
      <c r="K3" s="1"/>
    </row>
    <row r="4" spans="1:11" ht="12.75">
      <c r="A4" s="23" t="s">
        <v>0</v>
      </c>
      <c r="B4" s="23" t="s">
        <v>1</v>
      </c>
      <c r="C4" s="43" t="s">
        <v>62</v>
      </c>
      <c r="D4" s="43" t="s">
        <v>65</v>
      </c>
      <c r="E4" s="43" t="s">
        <v>66</v>
      </c>
      <c r="F4" s="45" t="s">
        <v>67</v>
      </c>
      <c r="G4" s="46"/>
      <c r="H4" s="45" t="s">
        <v>68</v>
      </c>
      <c r="I4" s="46"/>
      <c r="J4" s="45" t="s">
        <v>69</v>
      </c>
      <c r="K4" s="49"/>
    </row>
    <row r="5" spans="1:11" ht="12.75">
      <c r="A5" s="24"/>
      <c r="B5" s="24"/>
      <c r="C5" s="44"/>
      <c r="D5" s="44"/>
      <c r="E5" s="44"/>
      <c r="F5" s="37" t="s">
        <v>63</v>
      </c>
      <c r="G5" s="37" t="s">
        <v>64</v>
      </c>
      <c r="H5" s="37" t="s">
        <v>63</v>
      </c>
      <c r="I5" s="37" t="s">
        <v>64</v>
      </c>
      <c r="J5" s="37" t="s">
        <v>63</v>
      </c>
      <c r="K5" s="37" t="s">
        <v>64</v>
      </c>
    </row>
    <row r="6" spans="1:11" ht="12.75">
      <c r="A6" s="12" t="s">
        <v>4</v>
      </c>
      <c r="B6" s="22"/>
      <c r="C6" s="21"/>
      <c r="D6" s="21"/>
      <c r="E6" s="21"/>
      <c r="F6" s="13"/>
      <c r="G6" s="13"/>
      <c r="H6" s="10"/>
      <c r="I6" s="10"/>
      <c r="J6" s="10"/>
      <c r="K6" s="10"/>
    </row>
    <row r="7" spans="1:12" ht="21">
      <c r="A7" s="4" t="s">
        <v>5</v>
      </c>
      <c r="B7" s="3" t="s">
        <v>6</v>
      </c>
      <c r="C7" s="15">
        <v>40.2</v>
      </c>
      <c r="D7" s="15">
        <v>61.1</v>
      </c>
      <c r="E7" s="16">
        <v>62.5</v>
      </c>
      <c r="F7" s="15">
        <v>63.2</v>
      </c>
      <c r="G7" s="15">
        <v>63.4</v>
      </c>
      <c r="H7" s="15">
        <v>64</v>
      </c>
      <c r="I7" s="15">
        <v>64.5</v>
      </c>
      <c r="J7" s="15">
        <v>64.6</v>
      </c>
      <c r="K7" s="15">
        <v>65.6</v>
      </c>
      <c r="L7" t="s">
        <v>74</v>
      </c>
    </row>
    <row r="8" spans="1:11" ht="21">
      <c r="A8" s="5" t="s">
        <v>7</v>
      </c>
      <c r="B8" s="3" t="s">
        <v>6</v>
      </c>
      <c r="C8" s="14">
        <v>53.6</v>
      </c>
      <c r="D8" s="14">
        <v>81.4</v>
      </c>
      <c r="E8" s="17">
        <v>83.3</v>
      </c>
      <c r="F8" s="17">
        <v>84.2</v>
      </c>
      <c r="G8" s="17">
        <v>84.5</v>
      </c>
      <c r="H8" s="17">
        <v>85.3</v>
      </c>
      <c r="I8" s="17">
        <v>86</v>
      </c>
      <c r="J8" s="17">
        <v>86.2</v>
      </c>
      <c r="K8" s="17">
        <v>87.5</v>
      </c>
    </row>
    <row r="9" spans="1:11" ht="12.75">
      <c r="A9" s="4" t="s">
        <v>8</v>
      </c>
      <c r="B9" s="3" t="s">
        <v>6</v>
      </c>
      <c r="C9" s="17">
        <v>40.9</v>
      </c>
      <c r="D9" s="17">
        <v>42.2</v>
      </c>
      <c r="E9" s="17">
        <v>43.7</v>
      </c>
      <c r="F9" s="41">
        <f>SUM(E9*1.035)</f>
        <v>45.2295</v>
      </c>
      <c r="G9" s="41">
        <f>SUM(E9*1.036)</f>
        <v>45.2732</v>
      </c>
      <c r="H9" s="41">
        <f>SUM(F9*1.04)</f>
        <v>47.03868000000001</v>
      </c>
      <c r="I9" s="41">
        <f>SUM(G9*1.04)</f>
        <v>47.08412800000001</v>
      </c>
      <c r="J9" s="41">
        <f>SUM(H9*1.04)</f>
        <v>48.92022720000001</v>
      </c>
      <c r="K9" s="41">
        <f>SUM(I9*1.04)</f>
        <v>48.96749312000001</v>
      </c>
    </row>
    <row r="10" spans="1:11" ht="12.75">
      <c r="A10" s="4" t="s">
        <v>9</v>
      </c>
      <c r="B10" s="3" t="s">
        <v>6</v>
      </c>
      <c r="C10" s="17">
        <v>78.7</v>
      </c>
      <c r="D10" s="17">
        <v>98.9</v>
      </c>
      <c r="E10" s="17">
        <v>100.8</v>
      </c>
      <c r="F10" s="40">
        <f aca="true" t="shared" si="0" ref="F10:K10">SUM(F11+F12)</f>
        <v>104.328</v>
      </c>
      <c r="G10" s="40">
        <f t="shared" si="0"/>
        <v>104.42880000000001</v>
      </c>
      <c r="H10" s="40">
        <f t="shared" si="0"/>
        <v>108.50112</v>
      </c>
      <c r="I10" s="40">
        <f t="shared" si="0"/>
        <v>108.60595200000002</v>
      </c>
      <c r="J10" s="40">
        <f t="shared" si="0"/>
        <v>112.8411648</v>
      </c>
      <c r="K10" s="40">
        <f t="shared" si="0"/>
        <v>112.95019008000001</v>
      </c>
    </row>
    <row r="11" spans="1:11" ht="21">
      <c r="A11" s="6" t="s">
        <v>10</v>
      </c>
      <c r="B11" s="3" t="s">
        <v>6</v>
      </c>
      <c r="C11" s="14">
        <v>4.4</v>
      </c>
      <c r="D11" s="17">
        <v>8.7</v>
      </c>
      <c r="E11" s="17">
        <v>8.9</v>
      </c>
      <c r="F11" s="41">
        <f>SUM(E11*1.035)</f>
        <v>9.2115</v>
      </c>
      <c r="G11" s="41">
        <f>SUM(E11*1.036)</f>
        <v>9.220400000000001</v>
      </c>
      <c r="H11" s="41">
        <f aca="true" t="shared" si="1" ref="H11:K13">SUM(F11*1.04)</f>
        <v>9.57996</v>
      </c>
      <c r="I11" s="41">
        <f t="shared" si="1"/>
        <v>9.589216000000002</v>
      </c>
      <c r="J11" s="41">
        <f t="shared" si="1"/>
        <v>9.9631584</v>
      </c>
      <c r="K11" s="41">
        <f t="shared" si="1"/>
        <v>9.972784640000002</v>
      </c>
    </row>
    <row r="12" spans="1:11" ht="21">
      <c r="A12" s="6" t="s">
        <v>11</v>
      </c>
      <c r="B12" s="3" t="s">
        <v>6</v>
      </c>
      <c r="C12" s="14">
        <v>74.3</v>
      </c>
      <c r="D12" s="14">
        <v>90.2</v>
      </c>
      <c r="E12" s="14">
        <v>91.9</v>
      </c>
      <c r="F12" s="41">
        <f>SUM(E12*1.035)</f>
        <v>95.1165</v>
      </c>
      <c r="G12" s="41">
        <f>SUM(E12*1.036)</f>
        <v>95.20840000000001</v>
      </c>
      <c r="H12" s="41">
        <f t="shared" si="1"/>
        <v>98.92116</v>
      </c>
      <c r="I12" s="41">
        <f t="shared" si="1"/>
        <v>99.01673600000001</v>
      </c>
      <c r="J12" s="41">
        <f t="shared" si="1"/>
        <v>102.8780064</v>
      </c>
      <c r="K12" s="41">
        <f t="shared" si="1"/>
        <v>102.97740544000001</v>
      </c>
    </row>
    <row r="13" spans="1:11" ht="21">
      <c r="A13" s="4" t="s">
        <v>12</v>
      </c>
      <c r="B13" s="3" t="s">
        <v>6</v>
      </c>
      <c r="C13" s="14">
        <v>155.6</v>
      </c>
      <c r="D13" s="14">
        <v>169.8</v>
      </c>
      <c r="E13" s="14">
        <v>175.2</v>
      </c>
      <c r="F13" s="41">
        <f>SUM(E13*1.035)</f>
        <v>181.33199999999997</v>
      </c>
      <c r="G13" s="41">
        <f>SUM(E13*1.036)</f>
        <v>181.50719999999998</v>
      </c>
      <c r="H13" s="41">
        <f t="shared" si="1"/>
        <v>188.58527999999998</v>
      </c>
      <c r="I13" s="41">
        <f t="shared" si="1"/>
        <v>188.767488</v>
      </c>
      <c r="J13" s="41">
        <f t="shared" si="1"/>
        <v>196.1286912</v>
      </c>
      <c r="K13" s="41">
        <f t="shared" si="1"/>
        <v>196.31818751999998</v>
      </c>
    </row>
    <row r="14" spans="1:11" ht="52.5" customHeight="1">
      <c r="A14" s="4" t="s">
        <v>13</v>
      </c>
      <c r="B14" s="3" t="s">
        <v>6</v>
      </c>
      <c r="C14" s="17">
        <v>29.2</v>
      </c>
      <c r="D14" s="14">
        <v>54.5</v>
      </c>
      <c r="E14" s="14">
        <v>56.6</v>
      </c>
      <c r="F14" s="42">
        <f>SUM(F16+F17)</f>
        <v>58.58099999999999</v>
      </c>
      <c r="G14" s="42">
        <f>SUM(G16+G17)</f>
        <v>58.6376</v>
      </c>
      <c r="H14" s="42">
        <f>SUM(F14*1.04)</f>
        <v>60.92423999999999</v>
      </c>
      <c r="I14" s="42">
        <f>SUM(I16+I17)</f>
        <v>60.983104</v>
      </c>
      <c r="J14" s="42">
        <f>SUM(H14*1.04)</f>
        <v>63.361209599999995</v>
      </c>
      <c r="K14" s="42">
        <f>SUM(K16+K17)</f>
        <v>63.422428159999996</v>
      </c>
    </row>
    <row r="15" spans="1:11" ht="12.75">
      <c r="A15" s="6" t="s">
        <v>14</v>
      </c>
      <c r="B15" s="3"/>
      <c r="C15" s="14"/>
      <c r="D15" s="14"/>
      <c r="E15" s="14"/>
      <c r="F15" s="42"/>
      <c r="G15" s="42"/>
      <c r="H15" s="42"/>
      <c r="I15" s="42"/>
      <c r="J15" s="42"/>
      <c r="K15" s="42"/>
    </row>
    <row r="16" spans="1:11" ht="21">
      <c r="A16" s="6" t="s">
        <v>15</v>
      </c>
      <c r="B16" s="3" t="s">
        <v>6</v>
      </c>
      <c r="C16" s="14">
        <v>21.4</v>
      </c>
      <c r="D16" s="14">
        <v>46</v>
      </c>
      <c r="E16" s="14">
        <v>46.9</v>
      </c>
      <c r="F16" s="41">
        <f>SUM(E16*1.035)</f>
        <v>48.54149999999999</v>
      </c>
      <c r="G16" s="41">
        <f>SUM(E16*1.036)</f>
        <v>48.5884</v>
      </c>
      <c r="H16" s="41">
        <f aca="true" t="shared" si="2" ref="H16:K20">SUM(F16*1.04)</f>
        <v>50.48315999999999</v>
      </c>
      <c r="I16" s="41">
        <f t="shared" si="2"/>
        <v>50.531936</v>
      </c>
      <c r="J16" s="41">
        <f t="shared" si="2"/>
        <v>52.502486399999995</v>
      </c>
      <c r="K16" s="41">
        <f t="shared" si="2"/>
        <v>52.55321344</v>
      </c>
    </row>
    <row r="17" spans="1:11" ht="12.75">
      <c r="A17" s="6" t="s">
        <v>16</v>
      </c>
      <c r="B17" s="3" t="s">
        <v>6</v>
      </c>
      <c r="C17" s="14">
        <v>7.8</v>
      </c>
      <c r="D17" s="14">
        <v>8.5</v>
      </c>
      <c r="E17" s="14">
        <v>9.7</v>
      </c>
      <c r="F17" s="41">
        <f>SUM(E17*1.035)</f>
        <v>10.039499999999999</v>
      </c>
      <c r="G17" s="41">
        <f>SUM(E17*1.036)</f>
        <v>10.049199999999999</v>
      </c>
      <c r="H17" s="41">
        <f t="shared" si="2"/>
        <v>10.44108</v>
      </c>
      <c r="I17" s="41">
        <f t="shared" si="2"/>
        <v>10.451168</v>
      </c>
      <c r="J17" s="41">
        <f t="shared" si="2"/>
        <v>10.8587232</v>
      </c>
      <c r="K17" s="41">
        <f t="shared" si="2"/>
        <v>10.869214719999999</v>
      </c>
    </row>
    <row r="18" spans="1:11" ht="12.75">
      <c r="A18" s="4" t="s">
        <v>17</v>
      </c>
      <c r="B18" s="3" t="s">
        <v>6</v>
      </c>
      <c r="C18" s="17">
        <v>15.8</v>
      </c>
      <c r="D18" s="17">
        <v>20.2</v>
      </c>
      <c r="E18" s="17">
        <v>21.2</v>
      </c>
      <c r="F18" s="41">
        <f>SUM(E18*1.035)</f>
        <v>21.941999999999997</v>
      </c>
      <c r="G18" s="41">
        <f>SUM(E18*1.036)</f>
        <v>21.9632</v>
      </c>
      <c r="H18" s="41">
        <f t="shared" si="2"/>
        <v>22.819679999999998</v>
      </c>
      <c r="I18" s="41">
        <f t="shared" si="2"/>
        <v>22.841728</v>
      </c>
      <c r="J18" s="41">
        <f t="shared" si="2"/>
        <v>23.7324672</v>
      </c>
      <c r="K18" s="41">
        <f t="shared" si="2"/>
        <v>23.75539712</v>
      </c>
    </row>
    <row r="19" spans="1:11" ht="12.75">
      <c r="A19" s="4" t="s">
        <v>18</v>
      </c>
      <c r="B19" s="3" t="s">
        <v>6</v>
      </c>
      <c r="C19" s="17">
        <v>25.6</v>
      </c>
      <c r="D19" s="17">
        <v>39.9</v>
      </c>
      <c r="E19" s="17">
        <v>40</v>
      </c>
      <c r="F19" s="41">
        <f>SUM(E19*1.035)</f>
        <v>41.4</v>
      </c>
      <c r="G19" s="41">
        <f>SUM(E19*1.036)</f>
        <v>41.44</v>
      </c>
      <c r="H19" s="41">
        <f t="shared" si="2"/>
        <v>43.056</v>
      </c>
      <c r="I19" s="41">
        <f t="shared" si="2"/>
        <v>43.0976</v>
      </c>
      <c r="J19" s="41">
        <f t="shared" si="2"/>
        <v>44.77824</v>
      </c>
      <c r="K19" s="41">
        <f t="shared" si="2"/>
        <v>44.821504000000004</v>
      </c>
    </row>
    <row r="20" spans="1:11" ht="42" customHeight="1">
      <c r="A20" s="4" t="s">
        <v>19</v>
      </c>
      <c r="B20" s="3" t="s">
        <v>6</v>
      </c>
      <c r="C20" s="17">
        <v>0.03</v>
      </c>
      <c r="D20" s="17">
        <v>0.1</v>
      </c>
      <c r="E20" s="17">
        <v>0.1</v>
      </c>
      <c r="F20" s="41">
        <f>SUM(E20*1.035)</f>
        <v>0.1035</v>
      </c>
      <c r="G20" s="41">
        <f>SUM(E20*1.036)</f>
        <v>0.10360000000000001</v>
      </c>
      <c r="H20" s="41">
        <f t="shared" si="2"/>
        <v>0.10764</v>
      </c>
      <c r="I20" s="41">
        <f t="shared" si="2"/>
        <v>0.10774400000000002</v>
      </c>
      <c r="J20" s="41">
        <f t="shared" si="2"/>
        <v>0.1119456</v>
      </c>
      <c r="K20" s="41">
        <f t="shared" si="2"/>
        <v>0.11205376000000003</v>
      </c>
    </row>
    <row r="21" spans="1:11" ht="12.75">
      <c r="A21" s="4" t="s">
        <v>14</v>
      </c>
      <c r="B21" s="3"/>
      <c r="C21" s="14"/>
      <c r="D21" s="14"/>
      <c r="E21" s="14"/>
      <c r="F21" s="42"/>
      <c r="G21" s="42"/>
      <c r="H21" s="42"/>
      <c r="I21" s="42"/>
      <c r="J21" s="42"/>
      <c r="K21" s="42"/>
    </row>
    <row r="22" spans="1:11" ht="21">
      <c r="A22" s="6" t="s">
        <v>20</v>
      </c>
      <c r="B22" s="3" t="s">
        <v>6</v>
      </c>
      <c r="C22" s="14">
        <v>0.03</v>
      </c>
      <c r="D22" s="14">
        <v>0.1</v>
      </c>
      <c r="E22" s="14">
        <v>0.1</v>
      </c>
      <c r="F22" s="41">
        <f>SUM(E22*1.035)</f>
        <v>0.1035</v>
      </c>
      <c r="G22" s="41">
        <f>SUM(E22*1.036)</f>
        <v>0.10360000000000001</v>
      </c>
      <c r="H22" s="41">
        <f aca="true" t="shared" si="3" ref="H22:K24">SUM(F22*1.04)</f>
        <v>0.10764</v>
      </c>
      <c r="I22" s="41">
        <f t="shared" si="3"/>
        <v>0.10774400000000002</v>
      </c>
      <c r="J22" s="41">
        <f t="shared" si="3"/>
        <v>0.1119456</v>
      </c>
      <c r="K22" s="41">
        <f t="shared" si="3"/>
        <v>0.11205376000000003</v>
      </c>
    </row>
    <row r="23" spans="1:11" ht="21" customHeight="1">
      <c r="A23" s="4" t="s">
        <v>21</v>
      </c>
      <c r="B23" s="3" t="s">
        <v>6</v>
      </c>
      <c r="C23" s="17">
        <v>1.7</v>
      </c>
      <c r="D23" s="17">
        <v>1.8</v>
      </c>
      <c r="E23" s="17">
        <v>2.1</v>
      </c>
      <c r="F23" s="41">
        <f>SUM(E23*1.035)</f>
        <v>2.1734999999999998</v>
      </c>
      <c r="G23" s="41">
        <f>SUM(E23*1.036)</f>
        <v>2.1756</v>
      </c>
      <c r="H23" s="41">
        <f t="shared" si="3"/>
        <v>2.26044</v>
      </c>
      <c r="I23" s="41">
        <f t="shared" si="3"/>
        <v>2.262624</v>
      </c>
      <c r="J23" s="41">
        <f t="shared" si="3"/>
        <v>2.3508576</v>
      </c>
      <c r="K23" s="41">
        <f t="shared" si="3"/>
        <v>2.3531289600000003</v>
      </c>
    </row>
    <row r="24" spans="1:11" ht="12.75">
      <c r="A24" s="4" t="s">
        <v>22</v>
      </c>
      <c r="B24" s="3" t="s">
        <v>6</v>
      </c>
      <c r="C24" s="17">
        <v>20.3</v>
      </c>
      <c r="D24" s="17">
        <v>21.9</v>
      </c>
      <c r="E24" s="17">
        <v>22.2</v>
      </c>
      <c r="F24" s="41">
        <f>SUM(E24*1.035)</f>
        <v>22.976999999999997</v>
      </c>
      <c r="G24" s="41">
        <f>SUM(E24*1.036)</f>
        <v>22.9992</v>
      </c>
      <c r="H24" s="41">
        <f t="shared" si="3"/>
        <v>23.896079999999998</v>
      </c>
      <c r="I24" s="41">
        <f t="shared" si="3"/>
        <v>23.919168</v>
      </c>
      <c r="J24" s="41">
        <f t="shared" si="3"/>
        <v>24.851923199999998</v>
      </c>
      <c r="K24" s="41">
        <f t="shared" si="3"/>
        <v>24.87593472</v>
      </c>
    </row>
    <row r="25" spans="1:11" ht="12.75">
      <c r="A25" s="4" t="s">
        <v>23</v>
      </c>
      <c r="B25" s="3" t="s">
        <v>6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2.75">
      <c r="A26" s="7" t="s">
        <v>24</v>
      </c>
      <c r="B26" s="3" t="s">
        <v>6</v>
      </c>
      <c r="C26" s="17">
        <v>408.03</v>
      </c>
      <c r="D26" s="17">
        <f>D7+D9+D10+D13+D14+D18+D19+D20+D23+D24+D25</f>
        <v>510.4</v>
      </c>
      <c r="E26" s="17">
        <f aca="true" t="shared" si="4" ref="E26:K26">E7+E9+E10+E13+E14+E18+E19+E20+E23+E24+E25</f>
        <v>524.4000000000001</v>
      </c>
      <c r="F26" s="17">
        <f t="shared" si="4"/>
        <v>541.2665</v>
      </c>
      <c r="G26" s="17">
        <f t="shared" si="4"/>
        <v>541.9284000000001</v>
      </c>
      <c r="H26" s="17">
        <f t="shared" si="4"/>
        <v>561.18916</v>
      </c>
      <c r="I26" s="17">
        <f t="shared" si="4"/>
        <v>562.1695360000001</v>
      </c>
      <c r="J26" s="17">
        <f t="shared" si="4"/>
        <v>581.6767264</v>
      </c>
      <c r="K26" s="17">
        <f t="shared" si="4"/>
        <v>583.17631744</v>
      </c>
    </row>
    <row r="27" spans="1:11" ht="42" customHeight="1">
      <c r="A27" s="4" t="s">
        <v>25</v>
      </c>
      <c r="B27" s="3" t="s">
        <v>6</v>
      </c>
      <c r="C27" s="17">
        <v>-852.5</v>
      </c>
      <c r="D27" s="17">
        <f aca="true" t="shared" si="5" ref="D27:K27">D28-D31</f>
        <v>-945.8999999999999</v>
      </c>
      <c r="E27" s="17">
        <f t="shared" si="5"/>
        <v>-996.1999999999999</v>
      </c>
      <c r="F27" s="17">
        <f t="shared" si="5"/>
        <v>-1031.0669999999998</v>
      </c>
      <c r="G27" s="17">
        <f t="shared" si="5"/>
        <v>-1032.0632</v>
      </c>
      <c r="H27" s="17">
        <f t="shared" si="5"/>
        <v>-1072.3096799999998</v>
      </c>
      <c r="I27" s="17">
        <f t="shared" si="5"/>
        <v>-1073.3457279999998</v>
      </c>
      <c r="J27" s="17">
        <f t="shared" si="5"/>
        <v>-1115.2020671999999</v>
      </c>
      <c r="K27" s="17">
        <f t="shared" si="5"/>
        <v>-1116.27955712</v>
      </c>
    </row>
    <row r="28" spans="1:11" ht="42" customHeight="1">
      <c r="A28" s="4" t="s">
        <v>26</v>
      </c>
      <c r="B28" s="3" t="s">
        <v>6</v>
      </c>
      <c r="C28" s="17">
        <f aca="true" t="shared" si="6" ref="C28:K28">C29+C30</f>
        <v>234.29999999999998</v>
      </c>
      <c r="D28" s="17">
        <f t="shared" si="6"/>
        <v>299.7</v>
      </c>
      <c r="E28" s="17">
        <f t="shared" si="6"/>
        <v>307.6</v>
      </c>
      <c r="F28" s="17">
        <f t="shared" si="6"/>
        <v>318.366</v>
      </c>
      <c r="G28" s="17">
        <f t="shared" si="6"/>
        <v>318.67359999999996</v>
      </c>
      <c r="H28" s="17">
        <f t="shared" si="6"/>
        <v>331.10064</v>
      </c>
      <c r="I28" s="17">
        <f t="shared" si="6"/>
        <v>331.420544</v>
      </c>
      <c r="J28" s="17">
        <f t="shared" si="6"/>
        <v>344.3446656</v>
      </c>
      <c r="K28" s="17">
        <f t="shared" si="6"/>
        <v>344.67736576000004</v>
      </c>
    </row>
    <row r="29" spans="1:11" ht="21" customHeight="1">
      <c r="A29" s="6" t="s">
        <v>27</v>
      </c>
      <c r="B29" s="3" t="s">
        <v>6</v>
      </c>
      <c r="C29" s="14">
        <v>91.1</v>
      </c>
      <c r="D29" s="14">
        <v>143.5</v>
      </c>
      <c r="E29" s="14">
        <v>146.4</v>
      </c>
      <c r="F29" s="41">
        <f>SUM(E29*1.035)</f>
        <v>151.524</v>
      </c>
      <c r="G29" s="41">
        <f>SUM(E29*1.036)</f>
        <v>151.6704</v>
      </c>
      <c r="H29" s="41">
        <f aca="true" t="shared" si="7" ref="H29:K30">SUM(F29*1.04)</f>
        <v>157.58496</v>
      </c>
      <c r="I29" s="41">
        <f t="shared" si="7"/>
        <v>157.73721600000002</v>
      </c>
      <c r="J29" s="41">
        <f t="shared" si="7"/>
        <v>163.8883584</v>
      </c>
      <c r="K29" s="41">
        <f t="shared" si="7"/>
        <v>164.04670464000003</v>
      </c>
    </row>
    <row r="30" spans="1:11" ht="63" customHeight="1">
      <c r="A30" s="6" t="s">
        <v>28</v>
      </c>
      <c r="B30" s="3" t="s">
        <v>6</v>
      </c>
      <c r="C30" s="14">
        <v>143.2</v>
      </c>
      <c r="D30" s="14">
        <v>156.2</v>
      </c>
      <c r="E30" s="14">
        <v>161.2</v>
      </c>
      <c r="F30" s="41">
        <f>SUM(E30*1.035)</f>
        <v>166.84199999999998</v>
      </c>
      <c r="G30" s="41">
        <f>SUM(E30*1.036)</f>
        <v>167.0032</v>
      </c>
      <c r="H30" s="41">
        <f t="shared" si="7"/>
        <v>173.51568</v>
      </c>
      <c r="I30" s="41">
        <f t="shared" si="7"/>
        <v>173.683328</v>
      </c>
      <c r="J30" s="41">
        <f t="shared" si="7"/>
        <v>180.4563072</v>
      </c>
      <c r="K30" s="41">
        <f t="shared" si="7"/>
        <v>180.63066111999998</v>
      </c>
    </row>
    <row r="31" spans="1:11" ht="31.5" customHeight="1">
      <c r="A31" s="4" t="s">
        <v>29</v>
      </c>
      <c r="B31" s="3" t="s">
        <v>6</v>
      </c>
      <c r="C31" s="17">
        <v>1086.8</v>
      </c>
      <c r="D31" s="17">
        <f aca="true" t="shared" si="8" ref="D31:K31">D32+D33</f>
        <v>1245.6</v>
      </c>
      <c r="E31" s="17">
        <f t="shared" si="8"/>
        <v>1303.8</v>
      </c>
      <c r="F31" s="17">
        <f t="shared" si="8"/>
        <v>1349.4329999999998</v>
      </c>
      <c r="G31" s="17">
        <f t="shared" si="8"/>
        <v>1350.7368</v>
      </c>
      <c r="H31" s="17">
        <f t="shared" si="8"/>
        <v>1403.41032</v>
      </c>
      <c r="I31" s="17">
        <f t="shared" si="8"/>
        <v>1404.7662719999998</v>
      </c>
      <c r="J31" s="17">
        <f t="shared" si="8"/>
        <v>1459.5467328</v>
      </c>
      <c r="K31" s="17">
        <f t="shared" si="8"/>
        <v>1460.95692288</v>
      </c>
    </row>
    <row r="32" spans="1:11" ht="21" customHeight="1">
      <c r="A32" s="6" t="s">
        <v>30</v>
      </c>
      <c r="B32" s="3" t="s">
        <v>6</v>
      </c>
      <c r="C32" s="14">
        <v>408</v>
      </c>
      <c r="D32" s="14">
        <v>507.8</v>
      </c>
      <c r="E32" s="14">
        <v>542.4</v>
      </c>
      <c r="F32" s="41">
        <f>SUM(E32*1.035)</f>
        <v>561.3839999999999</v>
      </c>
      <c r="G32" s="41">
        <f>SUM(E32*1.036)</f>
        <v>561.9264</v>
      </c>
      <c r="H32" s="41">
        <f aca="true" t="shared" si="9" ref="H32:K33">SUM(F32*1.04)</f>
        <v>583.8393599999999</v>
      </c>
      <c r="I32" s="41">
        <f t="shared" si="9"/>
        <v>584.403456</v>
      </c>
      <c r="J32" s="41">
        <f t="shared" si="9"/>
        <v>607.1929344</v>
      </c>
      <c r="K32" s="41">
        <f t="shared" si="9"/>
        <v>607.77959424</v>
      </c>
    </row>
    <row r="33" spans="1:11" ht="31.5" customHeight="1">
      <c r="A33" s="6" t="s">
        <v>31</v>
      </c>
      <c r="B33" s="3" t="s">
        <v>6</v>
      </c>
      <c r="C33" s="14">
        <v>678.8</v>
      </c>
      <c r="D33" s="14">
        <v>737.8</v>
      </c>
      <c r="E33" s="14">
        <v>761.4</v>
      </c>
      <c r="F33" s="41">
        <f>SUM(E33*1.035)</f>
        <v>788.0489999999999</v>
      </c>
      <c r="G33" s="41">
        <f>SUM(E33*1.036)</f>
        <v>788.8104</v>
      </c>
      <c r="H33" s="41">
        <f t="shared" si="9"/>
        <v>819.5709599999999</v>
      </c>
      <c r="I33" s="41">
        <f t="shared" si="9"/>
        <v>820.362816</v>
      </c>
      <c r="J33" s="41">
        <f t="shared" si="9"/>
        <v>852.3537984</v>
      </c>
      <c r="K33" s="41">
        <f t="shared" si="9"/>
        <v>853.1773286399999</v>
      </c>
    </row>
    <row r="34" spans="1:11" ht="12.75">
      <c r="A34" s="8" t="s">
        <v>32</v>
      </c>
      <c r="B34" s="19" t="s">
        <v>6</v>
      </c>
      <c r="C34" s="20">
        <v>1260.53</v>
      </c>
      <c r="D34" s="20">
        <f aca="true" t="shared" si="10" ref="D34:K34">D26-D28+D31</f>
        <v>1456.3</v>
      </c>
      <c r="E34" s="20">
        <f t="shared" si="10"/>
        <v>1520.6</v>
      </c>
      <c r="F34" s="20">
        <f t="shared" si="10"/>
        <v>1572.3334999999997</v>
      </c>
      <c r="G34" s="20">
        <f t="shared" si="10"/>
        <v>1573.9916</v>
      </c>
      <c r="H34" s="20">
        <f t="shared" si="10"/>
        <v>1633.49884</v>
      </c>
      <c r="I34" s="20">
        <f t="shared" si="10"/>
        <v>1635.515264</v>
      </c>
      <c r="J34" s="20">
        <f t="shared" si="10"/>
        <v>1696.8787935999999</v>
      </c>
      <c r="K34" s="20">
        <f t="shared" si="10"/>
        <v>1699.4558745600002</v>
      </c>
    </row>
    <row r="35" spans="1:11" ht="12.75">
      <c r="A35" s="2" t="s">
        <v>33</v>
      </c>
      <c r="B35" s="3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42" customHeight="1">
      <c r="A36" s="4" t="s">
        <v>61</v>
      </c>
      <c r="B36" s="3" t="s">
        <v>6</v>
      </c>
      <c r="C36" s="17">
        <v>76.7</v>
      </c>
      <c r="D36" s="17">
        <v>80.15</v>
      </c>
      <c r="E36" s="17">
        <v>82.7</v>
      </c>
      <c r="F36" s="41">
        <f>SUM(E36*1.035)</f>
        <v>85.5945</v>
      </c>
      <c r="G36" s="41">
        <f>SUM(E36*1.036)</f>
        <v>85.6772</v>
      </c>
      <c r="H36" s="41">
        <f>SUM(F36*1.04)</f>
        <v>89.01828</v>
      </c>
      <c r="I36" s="41">
        <f>SUM(G36*1.04)</f>
        <v>89.104288</v>
      </c>
      <c r="J36" s="41">
        <f>SUM(H36*1.04)</f>
        <v>92.57901120000001</v>
      </c>
      <c r="K36" s="41">
        <f>SUM(I36*1.04)</f>
        <v>92.66845952</v>
      </c>
    </row>
    <row r="37" spans="1:11" ht="12.75">
      <c r="A37" s="4" t="s">
        <v>14</v>
      </c>
      <c r="B37" s="3"/>
      <c r="C37" s="14"/>
      <c r="D37" s="14"/>
      <c r="E37" s="14"/>
      <c r="F37" s="14"/>
      <c r="G37" s="14"/>
      <c r="H37" s="17"/>
      <c r="I37" s="17"/>
      <c r="J37" s="17"/>
      <c r="K37" s="17"/>
    </row>
    <row r="38" spans="1:11" ht="12.75">
      <c r="A38" s="6" t="s">
        <v>34</v>
      </c>
      <c r="B38" s="3" t="s">
        <v>6</v>
      </c>
      <c r="C38" s="14">
        <v>39</v>
      </c>
      <c r="D38" s="14">
        <v>81.6</v>
      </c>
      <c r="E38" s="17">
        <v>84.2</v>
      </c>
      <c r="F38" s="41">
        <f>SUM(E38*1.035)</f>
        <v>87.14699999999999</v>
      </c>
      <c r="G38" s="41">
        <f>SUM(E38*1.036)</f>
        <v>87.2312</v>
      </c>
      <c r="H38" s="41">
        <f>SUM(F38*1.04)</f>
        <v>90.63288</v>
      </c>
      <c r="I38" s="41">
        <f>SUM(G38*1.04)</f>
        <v>90.720448</v>
      </c>
      <c r="J38" s="41">
        <f>SUM(H38*1.04)</f>
        <v>94.2581952</v>
      </c>
      <c r="K38" s="41">
        <f>SUM(I38*1.04)</f>
        <v>94.34926592000001</v>
      </c>
    </row>
    <row r="39" spans="1:11" ht="31.5" customHeight="1">
      <c r="A39" s="4" t="s">
        <v>35</v>
      </c>
      <c r="B39" s="3" t="s">
        <v>6</v>
      </c>
      <c r="C39" s="14">
        <f aca="true" t="shared" si="11" ref="C39:K39">C41+C42</f>
        <v>39.839999999999996</v>
      </c>
      <c r="D39" s="14">
        <f t="shared" si="11"/>
        <v>41.6</v>
      </c>
      <c r="E39" s="14">
        <f t="shared" si="11"/>
        <v>87.3</v>
      </c>
      <c r="F39" s="14">
        <f t="shared" si="11"/>
        <v>90.35549999999998</v>
      </c>
      <c r="G39" s="14">
        <f t="shared" si="11"/>
        <v>90.4428</v>
      </c>
      <c r="H39" s="14">
        <f t="shared" si="11"/>
        <v>93.96971999999998</v>
      </c>
      <c r="I39" s="14">
        <f t="shared" si="11"/>
        <v>94.060512</v>
      </c>
      <c r="J39" s="14">
        <f t="shared" si="11"/>
        <v>97.72850879999999</v>
      </c>
      <c r="K39" s="14">
        <f t="shared" si="11"/>
        <v>97.82293248000002</v>
      </c>
    </row>
    <row r="40" spans="1:11" ht="12.75">
      <c r="A40" s="4" t="s">
        <v>36</v>
      </c>
      <c r="B40" s="3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31.5" customHeight="1">
      <c r="A41" s="6" t="s">
        <v>37</v>
      </c>
      <c r="B41" s="3" t="s">
        <v>6</v>
      </c>
      <c r="C41" s="17">
        <v>36.87</v>
      </c>
      <c r="D41" s="17">
        <v>38.5</v>
      </c>
      <c r="E41" s="17">
        <v>84.1</v>
      </c>
      <c r="F41" s="41">
        <f>SUM(E41*1.035)</f>
        <v>87.04349999999998</v>
      </c>
      <c r="G41" s="41">
        <f>SUM(E41*1.036)</f>
        <v>87.1276</v>
      </c>
      <c r="H41" s="41">
        <f aca="true" t="shared" si="12" ref="H41:K42">SUM(F41*1.04)</f>
        <v>90.52523999999998</v>
      </c>
      <c r="I41" s="41">
        <f t="shared" si="12"/>
        <v>90.61270400000001</v>
      </c>
      <c r="J41" s="41">
        <f t="shared" si="12"/>
        <v>94.14624959999999</v>
      </c>
      <c r="K41" s="41">
        <f t="shared" si="12"/>
        <v>94.23721216000001</v>
      </c>
    </row>
    <row r="42" spans="1:11" ht="21">
      <c r="A42" s="6" t="s">
        <v>38</v>
      </c>
      <c r="B42" s="3" t="s">
        <v>6</v>
      </c>
      <c r="C42" s="14">
        <v>2.97</v>
      </c>
      <c r="D42" s="14">
        <v>3.1</v>
      </c>
      <c r="E42" s="14">
        <v>3.2</v>
      </c>
      <c r="F42" s="41">
        <f>SUM(E42*1.035)</f>
        <v>3.312</v>
      </c>
      <c r="G42" s="41">
        <f>SUM(E42*1.036)</f>
        <v>3.3152000000000004</v>
      </c>
      <c r="H42" s="41">
        <f t="shared" si="12"/>
        <v>3.44448</v>
      </c>
      <c r="I42" s="41">
        <f t="shared" si="12"/>
        <v>3.4478080000000006</v>
      </c>
      <c r="J42" s="41">
        <f t="shared" si="12"/>
        <v>3.5822592</v>
      </c>
      <c r="K42" s="41">
        <f t="shared" si="12"/>
        <v>3.585720320000001</v>
      </c>
    </row>
    <row r="43" spans="1:11" ht="21">
      <c r="A43" s="4" t="s">
        <v>39</v>
      </c>
      <c r="B43" s="3" t="s">
        <v>6</v>
      </c>
      <c r="C43" s="14">
        <v>42.99</v>
      </c>
      <c r="D43" s="14">
        <v>82</v>
      </c>
      <c r="E43" s="14">
        <v>75.3</v>
      </c>
      <c r="F43" s="41">
        <f>SUM(E43*1.035)</f>
        <v>77.93549999999999</v>
      </c>
      <c r="G43" s="41">
        <f>SUM(E43*1.036)</f>
        <v>78.0108</v>
      </c>
      <c r="H43" s="41">
        <f aca="true" t="shared" si="13" ref="H43:K44">SUM(F43*1.04)</f>
        <v>81.05291999999999</v>
      </c>
      <c r="I43" s="41">
        <f t="shared" si="13"/>
        <v>81.13123200000001</v>
      </c>
      <c r="J43" s="41">
        <f t="shared" si="13"/>
        <v>84.29503679999999</v>
      </c>
      <c r="K43" s="41">
        <f t="shared" si="13"/>
        <v>84.37648128000002</v>
      </c>
    </row>
    <row r="44" spans="1:11" ht="31.5">
      <c r="A44" s="6" t="s">
        <v>40</v>
      </c>
      <c r="B44" s="3" t="s">
        <v>6</v>
      </c>
      <c r="C44" s="14">
        <v>0</v>
      </c>
      <c r="D44" s="14">
        <v>0</v>
      </c>
      <c r="E44" s="14">
        <v>0</v>
      </c>
      <c r="F44" s="41">
        <f>SUM(E44*1.035)</f>
        <v>0</v>
      </c>
      <c r="G44" s="41">
        <f>SUM(E44*1.036)</f>
        <v>0</v>
      </c>
      <c r="H44" s="41">
        <f t="shared" si="13"/>
        <v>0</v>
      </c>
      <c r="I44" s="41">
        <f t="shared" si="13"/>
        <v>0</v>
      </c>
      <c r="J44" s="41">
        <f t="shared" si="13"/>
        <v>0</v>
      </c>
      <c r="K44" s="41">
        <f t="shared" si="13"/>
        <v>0</v>
      </c>
    </row>
    <row r="45" spans="1:11" ht="21">
      <c r="A45" s="6" t="s">
        <v>41</v>
      </c>
      <c r="B45" s="3" t="s">
        <v>6</v>
      </c>
      <c r="C45" s="14"/>
      <c r="D45" s="14"/>
      <c r="E45" s="14"/>
      <c r="F45" s="17"/>
      <c r="G45" s="17"/>
      <c r="H45" s="17"/>
      <c r="I45" s="17"/>
      <c r="J45" s="17"/>
      <c r="K45" s="17"/>
    </row>
    <row r="46" spans="1:11" ht="12.75">
      <c r="A46" s="4" t="s">
        <v>42</v>
      </c>
      <c r="B46" s="3" t="s">
        <v>6</v>
      </c>
      <c r="C46" s="14">
        <v>1.09</v>
      </c>
      <c r="D46" s="14">
        <v>1.2</v>
      </c>
      <c r="E46" s="14">
        <v>1.2</v>
      </c>
      <c r="F46" s="41">
        <f>SUM(E46*1.035)</f>
        <v>1.2419999999999998</v>
      </c>
      <c r="G46" s="41">
        <f>SUM(E46*1.036)</f>
        <v>1.2432</v>
      </c>
      <c r="H46" s="41">
        <f aca="true" t="shared" si="14" ref="H46:K49">SUM(F46*1.04)</f>
        <v>1.2916799999999997</v>
      </c>
      <c r="I46" s="41">
        <f t="shared" si="14"/>
        <v>1.292928</v>
      </c>
      <c r="J46" s="41">
        <f t="shared" si="14"/>
        <v>1.3433471999999997</v>
      </c>
      <c r="K46" s="41">
        <f t="shared" si="14"/>
        <v>1.34464512</v>
      </c>
    </row>
    <row r="47" spans="1:11" ht="42" customHeight="1">
      <c r="A47" s="4" t="s">
        <v>43</v>
      </c>
      <c r="B47" s="3" t="s">
        <v>6</v>
      </c>
      <c r="C47" s="14">
        <v>2.98</v>
      </c>
      <c r="D47" s="14">
        <v>1.5</v>
      </c>
      <c r="E47" s="14">
        <v>2.1</v>
      </c>
      <c r="F47" s="41">
        <f>SUM(E47*1.035)</f>
        <v>2.1734999999999998</v>
      </c>
      <c r="G47" s="41">
        <f>SUM(E47*1.036)</f>
        <v>2.1756</v>
      </c>
      <c r="H47" s="41">
        <f t="shared" si="14"/>
        <v>2.26044</v>
      </c>
      <c r="I47" s="41">
        <f t="shared" si="14"/>
        <v>2.262624</v>
      </c>
      <c r="J47" s="41">
        <f t="shared" si="14"/>
        <v>2.3508576</v>
      </c>
      <c r="K47" s="41">
        <f t="shared" si="14"/>
        <v>2.3531289600000003</v>
      </c>
    </row>
    <row r="48" spans="1:11" ht="12.75">
      <c r="A48" s="4" t="s">
        <v>44</v>
      </c>
      <c r="B48" s="3" t="s">
        <v>6</v>
      </c>
      <c r="C48" s="14">
        <v>0.09</v>
      </c>
      <c r="D48" s="14">
        <v>21.8</v>
      </c>
      <c r="E48" s="14">
        <v>35.6</v>
      </c>
      <c r="F48" s="41">
        <f>SUM(E48*1.035)</f>
        <v>36.846</v>
      </c>
      <c r="G48" s="41">
        <f>SUM(E48*1.036)</f>
        <v>36.881600000000006</v>
      </c>
      <c r="H48" s="41">
        <f t="shared" si="14"/>
        <v>38.31984</v>
      </c>
      <c r="I48" s="41">
        <f t="shared" si="14"/>
        <v>38.35686400000001</v>
      </c>
      <c r="J48" s="41">
        <f t="shared" si="14"/>
        <v>39.8526336</v>
      </c>
      <c r="K48" s="41">
        <f t="shared" si="14"/>
        <v>39.89113856000001</v>
      </c>
    </row>
    <row r="49" spans="1:11" ht="21">
      <c r="A49" s="4" t="s">
        <v>45</v>
      </c>
      <c r="B49" s="3" t="s">
        <v>6</v>
      </c>
      <c r="C49" s="14">
        <v>5</v>
      </c>
      <c r="D49" s="14">
        <v>25.6</v>
      </c>
      <c r="E49" s="14">
        <v>25.6</v>
      </c>
      <c r="F49" s="41">
        <f>SUM(E49*1.035)</f>
        <v>26.496</v>
      </c>
      <c r="G49" s="41">
        <f>SUM(E49*1.036)</f>
        <v>26.521600000000003</v>
      </c>
      <c r="H49" s="41">
        <f t="shared" si="14"/>
        <v>27.55584</v>
      </c>
      <c r="I49" s="41">
        <f t="shared" si="14"/>
        <v>27.582464000000005</v>
      </c>
      <c r="J49" s="41">
        <f t="shared" si="14"/>
        <v>28.6580736</v>
      </c>
      <c r="K49" s="41">
        <f t="shared" si="14"/>
        <v>28.685762560000008</v>
      </c>
    </row>
    <row r="50" spans="1:11" ht="21" customHeight="1">
      <c r="A50" s="4" t="s">
        <v>46</v>
      </c>
      <c r="B50" s="3" t="s">
        <v>6</v>
      </c>
      <c r="C50" s="14"/>
      <c r="D50" s="14"/>
      <c r="E50" s="14"/>
      <c r="F50" s="17"/>
      <c r="G50" s="17"/>
      <c r="H50" s="17"/>
      <c r="I50" s="17"/>
      <c r="J50" s="17"/>
      <c r="K50" s="17"/>
    </row>
    <row r="51" spans="1:11" ht="21">
      <c r="A51" s="4" t="s">
        <v>47</v>
      </c>
      <c r="B51" s="3" t="s">
        <v>6</v>
      </c>
      <c r="C51" s="14">
        <v>1043.59</v>
      </c>
      <c r="D51" s="14">
        <f aca="true" t="shared" si="15" ref="D51:K51">D53+D54+D55+D56</f>
        <v>1201.3</v>
      </c>
      <c r="E51" s="14">
        <f t="shared" si="15"/>
        <v>1179.64</v>
      </c>
      <c r="F51" s="14">
        <f t="shared" si="15"/>
        <v>1220.9273999999998</v>
      </c>
      <c r="G51" s="14">
        <f t="shared" si="15"/>
        <v>1222.1070399999999</v>
      </c>
      <c r="H51" s="14">
        <f t="shared" si="15"/>
        <v>1269.764496</v>
      </c>
      <c r="I51" s="14">
        <f t="shared" si="15"/>
        <v>1270.9913216</v>
      </c>
      <c r="J51" s="14">
        <f t="shared" si="15"/>
        <v>1320.55507584</v>
      </c>
      <c r="K51" s="14">
        <f t="shared" si="15"/>
        <v>1321.830974464</v>
      </c>
    </row>
    <row r="52" spans="1:11" ht="12.75">
      <c r="A52" s="6" t="s">
        <v>14</v>
      </c>
      <c r="B52" s="3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6" t="s">
        <v>48</v>
      </c>
      <c r="B53" s="3" t="s">
        <v>6</v>
      </c>
      <c r="C53" s="14">
        <v>202.77</v>
      </c>
      <c r="D53" s="14">
        <v>235.9</v>
      </c>
      <c r="E53" s="14">
        <v>236.3</v>
      </c>
      <c r="F53" s="41">
        <f>SUM(E53*1.035)</f>
        <v>244.57049999999998</v>
      </c>
      <c r="G53" s="41">
        <f>SUM(E53*1.036)</f>
        <v>244.8068</v>
      </c>
      <c r="H53" s="41">
        <f aca="true" t="shared" si="16" ref="H53:K55">SUM(F53*1.04)</f>
        <v>254.35332</v>
      </c>
      <c r="I53" s="41">
        <f t="shared" si="16"/>
        <v>254.599072</v>
      </c>
      <c r="J53" s="41">
        <f t="shared" si="16"/>
        <v>264.5274528</v>
      </c>
      <c r="K53" s="41">
        <f t="shared" si="16"/>
        <v>264.78303488</v>
      </c>
    </row>
    <row r="54" spans="1:11" ht="42" customHeight="1">
      <c r="A54" s="6" t="s">
        <v>49</v>
      </c>
      <c r="B54" s="3" t="s">
        <v>6</v>
      </c>
      <c r="C54" s="14">
        <v>70.17</v>
      </c>
      <c r="D54" s="14">
        <v>122.2</v>
      </c>
      <c r="E54" s="14">
        <v>77.7</v>
      </c>
      <c r="F54" s="41">
        <f>SUM(E54*1.035)</f>
        <v>80.4195</v>
      </c>
      <c r="G54" s="41">
        <f>SUM(E54*1.036)</f>
        <v>80.4972</v>
      </c>
      <c r="H54" s="41">
        <f t="shared" si="16"/>
        <v>83.63628</v>
      </c>
      <c r="I54" s="41">
        <f t="shared" si="16"/>
        <v>83.717088</v>
      </c>
      <c r="J54" s="41">
        <f t="shared" si="16"/>
        <v>86.9817312</v>
      </c>
      <c r="K54" s="41">
        <f t="shared" si="16"/>
        <v>87.06577152000001</v>
      </c>
    </row>
    <row r="55" spans="1:11" ht="21" customHeight="1">
      <c r="A55" s="6" t="s">
        <v>50</v>
      </c>
      <c r="B55" s="3" t="s">
        <v>6</v>
      </c>
      <c r="C55" s="14">
        <v>0.46</v>
      </c>
      <c r="D55" s="14">
        <v>3.6</v>
      </c>
      <c r="E55" s="14">
        <v>2.04</v>
      </c>
      <c r="F55" s="41">
        <f>SUM(E55*1.035)</f>
        <v>2.1113999999999997</v>
      </c>
      <c r="G55" s="41">
        <f>SUM(E55*1.036)</f>
        <v>2.11344</v>
      </c>
      <c r="H55" s="41">
        <f t="shared" si="16"/>
        <v>2.1958559999999996</v>
      </c>
      <c r="I55" s="41">
        <f t="shared" si="16"/>
        <v>2.1979776</v>
      </c>
      <c r="J55" s="41">
        <f t="shared" si="16"/>
        <v>2.2836902399999994</v>
      </c>
      <c r="K55" s="41">
        <f t="shared" si="16"/>
        <v>2.2858967040000002</v>
      </c>
    </row>
    <row r="56" spans="1:11" ht="12.75">
      <c r="A56" s="6" t="s">
        <v>51</v>
      </c>
      <c r="B56" s="3" t="s">
        <v>6</v>
      </c>
      <c r="C56" s="17">
        <v>770.19</v>
      </c>
      <c r="D56" s="17">
        <f aca="true" t="shared" si="17" ref="D56:K56">D58+D59+D60+D61+D62</f>
        <v>839.5999999999999</v>
      </c>
      <c r="E56" s="17">
        <f t="shared" si="17"/>
        <v>863.6</v>
      </c>
      <c r="F56" s="17">
        <f t="shared" si="17"/>
        <v>893.8259999999998</v>
      </c>
      <c r="G56" s="17">
        <f t="shared" si="17"/>
        <v>894.6895999999999</v>
      </c>
      <c r="H56" s="17">
        <f t="shared" si="17"/>
        <v>929.57904</v>
      </c>
      <c r="I56" s="17">
        <f t="shared" si="17"/>
        <v>930.4771840000001</v>
      </c>
      <c r="J56" s="17">
        <f t="shared" si="17"/>
        <v>966.7622015999999</v>
      </c>
      <c r="K56" s="17">
        <f t="shared" si="17"/>
        <v>967.6962713600001</v>
      </c>
    </row>
    <row r="57" spans="1:11" ht="12.75">
      <c r="A57" s="9" t="s">
        <v>52</v>
      </c>
      <c r="B57" s="3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21" customHeight="1">
      <c r="A58" s="9" t="s">
        <v>53</v>
      </c>
      <c r="B58" s="3" t="s">
        <v>6</v>
      </c>
      <c r="C58" s="14">
        <v>681.43</v>
      </c>
      <c r="D58" s="14">
        <v>734</v>
      </c>
      <c r="E58" s="14">
        <v>750.9</v>
      </c>
      <c r="F58" s="41">
        <f>SUM(E58*1.035)</f>
        <v>777.1814999999999</v>
      </c>
      <c r="G58" s="41">
        <f>SUM(E58*1.036)</f>
        <v>777.9324</v>
      </c>
      <c r="H58" s="41">
        <f aca="true" t="shared" si="18" ref="H58:K62">SUM(F58*1.04)</f>
        <v>808.2687599999999</v>
      </c>
      <c r="I58" s="41">
        <f t="shared" si="18"/>
        <v>809.049696</v>
      </c>
      <c r="J58" s="41">
        <f t="shared" si="18"/>
        <v>840.5995104</v>
      </c>
      <c r="K58" s="41">
        <f t="shared" si="18"/>
        <v>841.41168384</v>
      </c>
    </row>
    <row r="59" spans="1:11" ht="31.5" customHeight="1">
      <c r="A59" s="9" t="s">
        <v>54</v>
      </c>
      <c r="B59" s="3" t="s">
        <v>6</v>
      </c>
      <c r="C59" s="14">
        <v>4.26</v>
      </c>
      <c r="D59" s="14">
        <v>7.8</v>
      </c>
      <c r="E59" s="14">
        <v>12.2</v>
      </c>
      <c r="F59" s="41">
        <f>SUM(E59*1.035)</f>
        <v>12.626999999999999</v>
      </c>
      <c r="G59" s="41">
        <f>SUM(E59*1.036)</f>
        <v>12.639199999999999</v>
      </c>
      <c r="H59" s="41">
        <f t="shared" si="18"/>
        <v>13.132079999999998</v>
      </c>
      <c r="I59" s="41">
        <f t="shared" si="18"/>
        <v>13.144768</v>
      </c>
      <c r="J59" s="41">
        <f t="shared" si="18"/>
        <v>13.657363199999999</v>
      </c>
      <c r="K59" s="41">
        <f t="shared" si="18"/>
        <v>13.670558719999999</v>
      </c>
    </row>
    <row r="60" spans="1:11" ht="31.5" customHeight="1">
      <c r="A60" s="9" t="s">
        <v>55</v>
      </c>
      <c r="B60" s="3" t="s">
        <v>6</v>
      </c>
      <c r="C60" s="14">
        <v>5.6</v>
      </c>
      <c r="D60" s="14">
        <v>5.3</v>
      </c>
      <c r="E60" s="14">
        <v>0.4</v>
      </c>
      <c r="F60" s="41">
        <f>SUM(E60*1.035)</f>
        <v>0.414</v>
      </c>
      <c r="G60" s="41">
        <f>SUM(E60*1.036)</f>
        <v>0.41440000000000005</v>
      </c>
      <c r="H60" s="41">
        <f t="shared" si="18"/>
        <v>0.43056</v>
      </c>
      <c r="I60" s="41">
        <f t="shared" si="18"/>
        <v>0.4309760000000001</v>
      </c>
      <c r="J60" s="41">
        <f t="shared" si="18"/>
        <v>0.4477824</v>
      </c>
      <c r="K60" s="41">
        <f t="shared" si="18"/>
        <v>0.4482150400000001</v>
      </c>
    </row>
    <row r="61" spans="1:11" ht="42" customHeight="1">
      <c r="A61" s="9" t="s">
        <v>56</v>
      </c>
      <c r="B61" s="3" t="s">
        <v>6</v>
      </c>
      <c r="C61" s="14">
        <v>78.56</v>
      </c>
      <c r="D61" s="14">
        <v>91.9</v>
      </c>
      <c r="E61" s="14">
        <v>99.5</v>
      </c>
      <c r="F61" s="41">
        <f>SUM(E61*1.035)</f>
        <v>102.98249999999999</v>
      </c>
      <c r="G61" s="41">
        <f>SUM(E61*1.036)</f>
        <v>103.08200000000001</v>
      </c>
      <c r="H61" s="41">
        <f t="shared" si="18"/>
        <v>107.1018</v>
      </c>
      <c r="I61" s="41">
        <f t="shared" si="18"/>
        <v>107.20528000000002</v>
      </c>
      <c r="J61" s="41">
        <f t="shared" si="18"/>
        <v>111.385872</v>
      </c>
      <c r="K61" s="41">
        <f t="shared" si="18"/>
        <v>111.49349120000002</v>
      </c>
    </row>
    <row r="62" spans="1:11" ht="31.5">
      <c r="A62" s="9" t="s">
        <v>57</v>
      </c>
      <c r="B62" s="3" t="s">
        <v>6</v>
      </c>
      <c r="C62" s="14">
        <v>0.34</v>
      </c>
      <c r="D62" s="14">
        <v>0.6</v>
      </c>
      <c r="E62" s="14">
        <v>0.6</v>
      </c>
      <c r="F62" s="41">
        <f>SUM(E62*1.035)</f>
        <v>0.6209999999999999</v>
      </c>
      <c r="G62" s="41">
        <f>SUM(E62*1.036)</f>
        <v>0.6216</v>
      </c>
      <c r="H62" s="41">
        <f t="shared" si="18"/>
        <v>0.6458399999999999</v>
      </c>
      <c r="I62" s="41">
        <f t="shared" si="18"/>
        <v>0.646464</v>
      </c>
      <c r="J62" s="41">
        <f t="shared" si="18"/>
        <v>0.6716735999999999</v>
      </c>
      <c r="K62" s="41">
        <f t="shared" si="18"/>
        <v>0.67232256</v>
      </c>
    </row>
    <row r="63" spans="1:11" ht="12.75">
      <c r="A63" s="4" t="s">
        <v>58</v>
      </c>
      <c r="B63" s="3" t="s">
        <v>6</v>
      </c>
      <c r="C63" s="14">
        <v>16.16</v>
      </c>
      <c r="D63" s="14"/>
      <c r="E63" s="14"/>
      <c r="F63" s="17"/>
      <c r="G63" s="17"/>
      <c r="H63" s="17"/>
      <c r="I63" s="17"/>
      <c r="J63" s="17"/>
      <c r="K63" s="17"/>
    </row>
    <row r="64" spans="1:11" ht="12.75">
      <c r="A64" s="8" t="s">
        <v>59</v>
      </c>
      <c r="B64" s="19" t="s">
        <v>6</v>
      </c>
      <c r="C64" s="18">
        <f aca="true" t="shared" si="19" ref="C64:K64">C36+C39+C43+C44+C45+C46+C47+C48+C49+C50+C51+C63</f>
        <v>1228.44</v>
      </c>
      <c r="D64" s="18">
        <f t="shared" si="19"/>
        <v>1455.1499999999999</v>
      </c>
      <c r="E64" s="18">
        <f t="shared" si="19"/>
        <v>1489.44</v>
      </c>
      <c r="F64" s="18">
        <f t="shared" si="19"/>
        <v>1541.5703999999998</v>
      </c>
      <c r="G64" s="18">
        <f t="shared" si="19"/>
        <v>1543.05984</v>
      </c>
      <c r="H64" s="18">
        <f t="shared" si="19"/>
        <v>1603.233216</v>
      </c>
      <c r="I64" s="18">
        <f t="shared" si="19"/>
        <v>1604.7822336000002</v>
      </c>
      <c r="J64" s="18">
        <f t="shared" si="19"/>
        <v>1667.36254464</v>
      </c>
      <c r="K64" s="18">
        <f t="shared" si="19"/>
        <v>1668.973522944</v>
      </c>
    </row>
    <row r="65" spans="1:11" ht="31.5">
      <c r="A65" s="4" t="s">
        <v>60</v>
      </c>
      <c r="B65" s="3" t="s">
        <v>6</v>
      </c>
      <c r="C65" s="14">
        <v>32.09</v>
      </c>
      <c r="D65" s="14">
        <f>D34-D64</f>
        <v>1.150000000000091</v>
      </c>
      <c r="E65" s="14">
        <f aca="true" t="shared" si="20" ref="E65:K65">E34-E64</f>
        <v>31.159999999999854</v>
      </c>
      <c r="F65" s="14">
        <f t="shared" si="20"/>
        <v>30.763099999999895</v>
      </c>
      <c r="G65" s="14">
        <f t="shared" si="20"/>
        <v>30.931760000000168</v>
      </c>
      <c r="H65" s="14">
        <f t="shared" si="20"/>
        <v>30.26562399999989</v>
      </c>
      <c r="I65" s="14">
        <f t="shared" si="20"/>
        <v>30.733030399999734</v>
      </c>
      <c r="J65" s="14">
        <f t="shared" si="20"/>
        <v>29.516248959999984</v>
      </c>
      <c r="K65" s="14">
        <f t="shared" si="20"/>
        <v>30.482351616000187</v>
      </c>
    </row>
    <row r="66" spans="1:11" s="28" customFormat="1" ht="12.75">
      <c r="A66" s="29"/>
      <c r="B66" s="30"/>
      <c r="C66" s="31"/>
      <c r="D66" s="31"/>
      <c r="E66" s="31"/>
      <c r="F66" s="31"/>
      <c r="G66" s="31"/>
      <c r="H66" s="31"/>
      <c r="I66" s="31"/>
      <c r="J66" s="31"/>
      <c r="K66" s="31"/>
    </row>
    <row r="67" spans="1:11" s="28" customFormat="1" ht="15">
      <c r="A67" s="51"/>
      <c r="B67" s="52"/>
      <c r="C67" s="27"/>
      <c r="D67" s="31"/>
      <c r="E67" s="31"/>
      <c r="F67" s="31"/>
      <c r="G67" s="31"/>
      <c r="H67" s="31"/>
      <c r="I67" s="31"/>
      <c r="J67" s="31"/>
      <c r="K67" s="31"/>
    </row>
    <row r="68" spans="1:11" s="28" customFormat="1" ht="15">
      <c r="A68" s="36"/>
      <c r="B68" s="35"/>
      <c r="C68" s="27"/>
      <c r="D68" s="31"/>
      <c r="E68" s="31"/>
      <c r="F68" s="31"/>
      <c r="G68" s="31"/>
      <c r="H68" s="31"/>
      <c r="I68" s="31"/>
      <c r="J68" s="31"/>
      <c r="K68" s="31"/>
    </row>
    <row r="69" spans="1:11" s="28" customFormat="1" ht="12.75">
      <c r="A69" s="47"/>
      <c r="B69" s="48"/>
      <c r="C69" s="48"/>
      <c r="D69" s="48"/>
      <c r="E69" s="48"/>
      <c r="F69" s="48"/>
      <c r="G69" s="48"/>
      <c r="H69" s="31"/>
      <c r="I69" s="31"/>
      <c r="J69" s="31"/>
      <c r="K69" s="31"/>
    </row>
    <row r="70" spans="1:11" s="28" customFormat="1" ht="12.75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</row>
    <row r="77" spans="1:2" ht="15.75">
      <c r="A77" s="38" t="s">
        <v>71</v>
      </c>
      <c r="B77" s="39"/>
    </row>
    <row r="78" spans="1:9" ht="15.75">
      <c r="A78" s="38" t="s">
        <v>72</v>
      </c>
      <c r="B78" s="39"/>
      <c r="I78" s="38" t="s">
        <v>73</v>
      </c>
    </row>
  </sheetData>
  <sheetProtection/>
  <mergeCells count="10">
    <mergeCell ref="E4:E5"/>
    <mergeCell ref="F4:G4"/>
    <mergeCell ref="A69:G69"/>
    <mergeCell ref="H4:I4"/>
    <mergeCell ref="J4:K4"/>
    <mergeCell ref="B1:K1"/>
    <mergeCell ref="A67:B67"/>
    <mergeCell ref="C3:D3"/>
    <mergeCell ref="C4:C5"/>
    <mergeCell ref="D4:D5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Skhalaho</dc:creator>
  <cp:keywords/>
  <dc:description/>
  <cp:lastModifiedBy>Пользователь</cp:lastModifiedBy>
  <cp:lastPrinted>2020-08-17T11:59:29Z</cp:lastPrinted>
  <dcterms:created xsi:type="dcterms:W3CDTF">2006-04-17T05:36:15Z</dcterms:created>
  <dcterms:modified xsi:type="dcterms:W3CDTF">2020-08-17T11:59:45Z</dcterms:modified>
  <cp:category/>
  <cp:version/>
  <cp:contentType/>
  <cp:contentStatus/>
</cp:coreProperties>
</file>